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3395" windowHeight="5190"/>
  </bookViews>
  <sheets>
    <sheet name="ДВ,ДЦ,Р" sheetId="1" r:id="rId1"/>
    <sheet name="Сводный протокол" sheetId="2" r:id="rId2"/>
  </sheets>
  <calcPr calcId="125725"/>
</workbook>
</file>

<file path=xl/calcChain.xml><?xml version="1.0" encoding="utf-8"?>
<calcChain xmlns="http://schemas.openxmlformats.org/spreadsheetml/2006/main">
  <c r="L24" i="1"/>
  <c r="Q14" i="2"/>
  <c r="Q15"/>
  <c r="Q13"/>
  <c r="Q12"/>
  <c r="N59" i="1"/>
  <c r="N58"/>
  <c r="N54"/>
  <c r="N50"/>
  <c r="N51"/>
  <c r="N49"/>
  <c r="N45"/>
  <c r="N42"/>
  <c r="N41"/>
  <c r="N39"/>
  <c r="N38"/>
  <c r="N37"/>
  <c r="L33"/>
  <c r="M33" s="1"/>
  <c r="N33" s="1"/>
  <c r="L17"/>
  <c r="M17" s="1"/>
  <c r="N17" s="1"/>
  <c r="L16"/>
  <c r="M16" s="1"/>
  <c r="N16" s="1"/>
  <c r="N64"/>
  <c r="N71"/>
  <c r="L32"/>
  <c r="M32" s="1"/>
  <c r="N32" s="1"/>
  <c r="L30"/>
  <c r="M30" s="1"/>
  <c r="N30" s="1"/>
  <c r="L31"/>
  <c r="M31" s="1"/>
  <c r="N31" s="1"/>
  <c r="L27"/>
  <c r="M27" s="1"/>
  <c r="N27" s="1"/>
  <c r="L28"/>
  <c r="M28" s="1"/>
  <c r="N28" s="1"/>
  <c r="L26"/>
  <c r="M26" s="1"/>
  <c r="N26" s="1"/>
  <c r="L22"/>
  <c r="M22" s="1"/>
  <c r="N22" s="1"/>
  <c r="L23"/>
  <c r="M23" s="1"/>
  <c r="N23" s="1"/>
  <c r="L19"/>
  <c r="M19" s="1"/>
  <c r="N19" s="1"/>
  <c r="L20"/>
  <c r="M20" s="1"/>
  <c r="N20" s="1"/>
  <c r="L14"/>
  <c r="M14" s="1"/>
  <c r="N14" s="1"/>
  <c r="L15"/>
  <c r="M15" s="1"/>
  <c r="N15" s="1"/>
  <c r="N69"/>
  <c r="N70"/>
  <c r="N67"/>
  <c r="N65"/>
  <c r="N63"/>
</calcChain>
</file>

<file path=xl/sharedStrings.xml><?xml version="1.0" encoding="utf-8"?>
<sst xmlns="http://schemas.openxmlformats.org/spreadsheetml/2006/main" count="238" uniqueCount="113">
  <si>
    <t>ГЛАВНОЕ УПРАВЛЕНИЕ СПОРТА СМОЛЕНСКОЙ ОБЛАСТИ</t>
  </si>
  <si>
    <t>РЕГИОНАЛЬНОЕ ОТДЕЛЕНИЕ ОБЩЕРОССИЙСКОЙ ОБЩЕСТВЕННОЙ ОРГАНИЗАЦИИ</t>
  </si>
  <si>
    <t>"ВСЕРОССИЙСКАЯ ФЕДЕРАЦИЯ ГИРЕВОГО СПОРТА" В СМОЛЕНСКОЙ ОБЛАСТИ</t>
  </si>
  <si>
    <t xml:space="preserve">     ПРОТОКОЛ</t>
  </si>
  <si>
    <t>г. Смоленск</t>
  </si>
  <si>
    <t>регламент времени 10 минут</t>
  </si>
  <si>
    <t>Весовая категория до 63 кг.</t>
  </si>
  <si>
    <t>Место</t>
  </si>
  <si>
    <t>ФИО</t>
  </si>
  <si>
    <t>Дата рождения</t>
  </si>
  <si>
    <t>Разряд</t>
  </si>
  <si>
    <t>Команда</t>
  </si>
  <si>
    <t>Соб. вес</t>
  </si>
  <si>
    <t>Толчок</t>
  </si>
  <si>
    <t>Рывок</t>
  </si>
  <si>
    <t>Сумма   дв-рья</t>
  </si>
  <si>
    <t>Ком. очки</t>
  </si>
  <si>
    <t>Вып. разряд</t>
  </si>
  <si>
    <t>ФИО тренера(тренеров)</t>
  </si>
  <si>
    <t>Сумма</t>
  </si>
  <si>
    <t>Очки</t>
  </si>
  <si>
    <t>Длинный цикл</t>
  </si>
  <si>
    <t>Весовая категория до 73 кг.</t>
  </si>
  <si>
    <t>Весовая категория до 85 кг.</t>
  </si>
  <si>
    <t>Весовая категория св. 85 кг.</t>
  </si>
  <si>
    <t>Весовая категория до 68 кг.</t>
  </si>
  <si>
    <t xml:space="preserve">     ДВОЕБОРЬЕ </t>
  </si>
  <si>
    <t xml:space="preserve">    СВОДНЫЙ ПРОТОКОЛ</t>
  </si>
  <si>
    <t>св.85</t>
  </si>
  <si>
    <t>Двоеборье</t>
  </si>
  <si>
    <t>Вес гирь</t>
  </si>
  <si>
    <t>МСМК</t>
  </si>
  <si>
    <t>Шванев В.Б.</t>
  </si>
  <si>
    <t>б/р</t>
  </si>
  <si>
    <t>КМС</t>
  </si>
  <si>
    <t>Сергеев С.В.</t>
  </si>
  <si>
    <t>Васькина Алина</t>
  </si>
  <si>
    <t>Ходунова Ирина</t>
  </si>
  <si>
    <t>Ус Полина</t>
  </si>
  <si>
    <t>Иванова Алиса</t>
  </si>
  <si>
    <t xml:space="preserve">                Главный судья:                      Шванев В.Б., МК                      Главный секретарь:                    Сергеев С.В., ВК</t>
  </si>
  <si>
    <t>ОТКРЫТЫЙ КУБОК СМОЛЕНСКОЙ ОБЛАСТИ ПО ГИРЕВОМУ СПОРТУ</t>
  </si>
  <si>
    <t xml:space="preserve">            ОТКРЫТЫЙ КУБОК СМОЛЕНСКОЙ ОБЛАСТИ ПО ГИРЕВОМУ СПОРТУ</t>
  </si>
  <si>
    <t>Весовая категория св. 63 кг.</t>
  </si>
  <si>
    <t>ВА ВПВО</t>
  </si>
  <si>
    <t>Красный</t>
  </si>
  <si>
    <t>МС</t>
  </si>
  <si>
    <t>СДЮСШОР № 1</t>
  </si>
  <si>
    <t>1юн.</t>
  </si>
  <si>
    <t>Чалая Мария</t>
  </si>
  <si>
    <t>Калякин С.В.</t>
  </si>
  <si>
    <t>св.63</t>
  </si>
  <si>
    <t>20+18</t>
  </si>
  <si>
    <t xml:space="preserve">       Главный судья:         Шванев В.Б., МК</t>
  </si>
  <si>
    <t xml:space="preserve">                                                 Главный секретарь:   Сергеев С.В., ВК</t>
  </si>
  <si>
    <t>09 июня 2018 года</t>
  </si>
  <si>
    <t>Гула Д.Л., Калякин С.В.</t>
  </si>
  <si>
    <t>Михаевский Иван</t>
  </si>
  <si>
    <t>Скорин Александр</t>
  </si>
  <si>
    <t>Чалая М.И.</t>
  </si>
  <si>
    <t>Новиков Олег</t>
  </si>
  <si>
    <t>Плотников Владимир</t>
  </si>
  <si>
    <t>Новикова Елена</t>
  </si>
  <si>
    <t>Мужчины</t>
  </si>
  <si>
    <t>Женщины</t>
  </si>
  <si>
    <t>Амбросенков Виктор</t>
  </si>
  <si>
    <t>Калякин С.В., Гладкин</t>
  </si>
  <si>
    <t>Аханов Тимур</t>
  </si>
  <si>
    <t>Емельянов Михаил</t>
  </si>
  <si>
    <t>Гула Д.Л.</t>
  </si>
  <si>
    <t>Яиков Роман</t>
  </si>
  <si>
    <t>Шупенина Ксения</t>
  </si>
  <si>
    <t>Дорогобужский р-н</t>
  </si>
  <si>
    <t>Захаров А.И.</t>
  </si>
  <si>
    <t>Захаров Александр</t>
  </si>
  <si>
    <t>Рябинин Д.И.</t>
  </si>
  <si>
    <t>Киселев Евгений</t>
  </si>
  <si>
    <t>ВА ВПВО/СДЮСШОР № 1</t>
  </si>
  <si>
    <t>Прощенков Евгений</t>
  </si>
  <si>
    <t>Уразгалиев Альмир</t>
  </si>
  <si>
    <t>Филимонов Владислав</t>
  </si>
  <si>
    <t>Ермоченков Михаил</t>
  </si>
  <si>
    <t>Чалая Татьяна</t>
  </si>
  <si>
    <t>Снята врачом</t>
  </si>
  <si>
    <t>Евтихов Вадим</t>
  </si>
  <si>
    <t>в/к</t>
  </si>
  <si>
    <t>Сергеев С.В., Калякин С.В.</t>
  </si>
  <si>
    <t>Смирнов Данила</t>
  </si>
  <si>
    <t>КМС+</t>
  </si>
  <si>
    <t>-</t>
  </si>
  <si>
    <t>Перочинский Артём</t>
  </si>
  <si>
    <t>3юн.</t>
  </si>
  <si>
    <t>1юн.+</t>
  </si>
  <si>
    <t>Шутов Кирилл</t>
  </si>
  <si>
    <t>Кошевенко Алексей</t>
  </si>
  <si>
    <t>Максимов Егор</t>
  </si>
  <si>
    <t>Липинский Олег</t>
  </si>
  <si>
    <t>Смирнов Артём</t>
  </si>
  <si>
    <t>2+</t>
  </si>
  <si>
    <t>1+</t>
  </si>
  <si>
    <t>Танго Владимир</t>
  </si>
  <si>
    <t>Каплин Никита</t>
  </si>
  <si>
    <t>Хмелёв Виталий</t>
  </si>
  <si>
    <t>2юн.</t>
  </si>
  <si>
    <t>СДЮСШОР № 1/Красный</t>
  </si>
  <si>
    <t>вес гирь 12,16, 24, 32 кг</t>
  </si>
  <si>
    <t>Шванев В.Б., Чалая М.И.</t>
  </si>
  <si>
    <t xml:space="preserve">      Ст.судья: Михалев А.М., 1 кат.</t>
  </si>
  <si>
    <t xml:space="preserve">             Ст.судья:     Иванов Е.А., 1 кат.                                Ст.судья:     Гула Д.Л.,    1 кат.       </t>
  </si>
  <si>
    <t xml:space="preserve">     Ст.судья:   Чалая Т.И., 1 кат.</t>
  </si>
  <si>
    <t xml:space="preserve">             Судья:  Филимонов В.В., 3 кат.                                Судья:   Романов О.В.  3 кат.</t>
  </si>
  <si>
    <t>Шванев Б.В., Шванев В.Б.</t>
  </si>
  <si>
    <t>3юн.+</t>
  </si>
</sst>
</file>

<file path=xl/styles.xml><?xml version="1.0" encoding="utf-8"?>
<styleSheet xmlns="http://schemas.openxmlformats.org/spreadsheetml/2006/main">
  <numFmts count="1">
    <numFmt numFmtId="164" formatCode="0.000"/>
  </numFmts>
  <fonts count="1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/>
      <bottom style="thin">
        <color indexed="64"/>
      </bottom>
      <diagonal/>
    </border>
    <border>
      <left style="medium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/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/>
      <bottom style="thin">
        <color indexed="64"/>
      </bottom>
      <diagonal/>
    </border>
    <border>
      <left style="medium">
        <color indexed="8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medium">
        <color indexed="8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0">
    <xf numFmtId="0" fontId="0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</cellStyleXfs>
  <cellXfs count="203">
    <xf numFmtId="0" fontId="0" fillId="0" borderId="0" xfId="0"/>
    <xf numFmtId="0" fontId="0" fillId="0" borderId="0" xfId="0"/>
    <xf numFmtId="0" fontId="4" fillId="0" borderId="0" xfId="1" applyFont="1" applyBorder="1" applyAlignment="1">
      <alignment horizontal="center"/>
    </xf>
    <xf numFmtId="0" fontId="7" fillId="0" borderId="0" xfId="1" applyFont="1" applyBorder="1" applyAlignment="1">
      <alignment horizontal="center" vertical="center"/>
    </xf>
    <xf numFmtId="0" fontId="5" fillId="0" borderId="0" xfId="1" applyFont="1" applyBorder="1"/>
    <xf numFmtId="0" fontId="4" fillId="0" borderId="0" xfId="1" applyFont="1" applyBorder="1" applyAlignment="1"/>
    <xf numFmtId="0" fontId="6" fillId="0" borderId="0" xfId="1" applyFont="1" applyBorder="1" applyAlignment="1">
      <alignment horizontal="center"/>
    </xf>
    <xf numFmtId="0" fontId="8" fillId="0" borderId="0" xfId="1" applyFont="1" applyBorder="1" applyAlignment="1">
      <alignment horizontal="center"/>
    </xf>
    <xf numFmtId="0" fontId="6" fillId="0" borderId="0" xfId="1" applyFont="1" applyBorder="1" applyAlignment="1"/>
    <xf numFmtId="0" fontId="8" fillId="0" borderId="0" xfId="1" applyFont="1" applyBorder="1" applyAlignment="1"/>
    <xf numFmtId="0" fontId="10" fillId="0" borderId="3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18" xfId="0" applyFont="1" applyBorder="1"/>
    <xf numFmtId="0" fontId="10" fillId="0" borderId="17" xfId="0" applyFont="1" applyBorder="1" applyAlignment="1">
      <alignment horizontal="center" vertical="center"/>
    </xf>
    <xf numFmtId="0" fontId="4" fillId="0" borderId="0" xfId="1" applyFont="1" applyBorder="1" applyAlignment="1">
      <alignment horizontal="right"/>
    </xf>
    <xf numFmtId="0" fontId="4" fillId="0" borderId="9" xfId="1" applyFont="1" applyBorder="1" applyAlignment="1">
      <alignment horizontal="center"/>
    </xf>
    <xf numFmtId="0" fontId="5" fillId="0" borderId="2" xfId="1" applyFont="1" applyBorder="1" applyAlignment="1">
      <alignment horizontal="center"/>
    </xf>
    <xf numFmtId="0" fontId="5" fillId="0" borderId="0" xfId="1" applyFont="1" applyBorder="1" applyAlignment="1">
      <alignment horizontal="center" vertical="center"/>
    </xf>
    <xf numFmtId="0" fontId="11" fillId="0" borderId="0" xfId="0" applyFont="1"/>
    <xf numFmtId="0" fontId="5" fillId="0" borderId="4" xfId="1" applyFont="1" applyBorder="1" applyAlignment="1"/>
    <xf numFmtId="0" fontId="5" fillId="0" borderId="2" xfId="2" applyNumberFormat="1" applyFont="1" applyFill="1" applyBorder="1" applyAlignment="1">
      <alignment horizontal="center" vertical="center"/>
    </xf>
    <xf numFmtId="0" fontId="5" fillId="0" borderId="2" xfId="2" applyNumberFormat="1" applyFont="1" applyFill="1" applyBorder="1" applyAlignment="1">
      <alignment horizontal="center"/>
    </xf>
    <xf numFmtId="0" fontId="5" fillId="0" borderId="10" xfId="2" applyFont="1" applyBorder="1" applyAlignment="1">
      <alignment horizontal="left"/>
    </xf>
    <xf numFmtId="0" fontId="10" fillId="0" borderId="10" xfId="1" applyFont="1" applyBorder="1" applyAlignment="1"/>
    <xf numFmtId="0" fontId="5" fillId="0" borderId="10" xfId="2" applyFont="1" applyBorder="1" applyAlignment="1"/>
    <xf numFmtId="0" fontId="5" fillId="0" borderId="11" xfId="2" applyNumberFormat="1" applyFont="1" applyFill="1" applyBorder="1" applyAlignment="1">
      <alignment horizontal="center"/>
    </xf>
    <xf numFmtId="0" fontId="5" fillId="0" borderId="13" xfId="2" applyFont="1" applyBorder="1" applyAlignment="1">
      <alignment horizontal="left"/>
    </xf>
    <xf numFmtId="0" fontId="5" fillId="0" borderId="4" xfId="2" applyFont="1" applyBorder="1" applyAlignment="1"/>
    <xf numFmtId="0" fontId="5" fillId="0" borderId="2" xfId="2" applyNumberFormat="1" applyFont="1" applyBorder="1" applyAlignment="1">
      <alignment horizontal="center"/>
    </xf>
    <xf numFmtId="164" fontId="5" fillId="0" borderId="2" xfId="2" applyNumberFormat="1" applyFont="1" applyBorder="1" applyAlignment="1">
      <alignment horizontal="center"/>
    </xf>
    <xf numFmtId="0" fontId="5" fillId="0" borderId="2" xfId="2" applyFont="1" applyBorder="1" applyAlignment="1">
      <alignment horizontal="center"/>
    </xf>
    <xf numFmtId="0" fontId="5" fillId="0" borderId="8" xfId="2" applyFont="1" applyBorder="1" applyAlignment="1">
      <alignment horizontal="left"/>
    </xf>
    <xf numFmtId="0" fontId="5" fillId="0" borderId="10" xfId="1" applyFont="1" applyBorder="1" applyAlignment="1"/>
    <xf numFmtId="0" fontId="5" fillId="0" borderId="11" xfId="1" applyFont="1" applyBorder="1" applyAlignment="1">
      <alignment horizontal="center"/>
    </xf>
    <xf numFmtId="0" fontId="5" fillId="0" borderId="0" xfId="1" applyFont="1" applyBorder="1" applyAlignment="1">
      <alignment horizontal="left"/>
    </xf>
    <xf numFmtId="0" fontId="5" fillId="0" borderId="0" xfId="1" applyFont="1" applyBorder="1" applyAlignment="1">
      <alignment horizontal="center"/>
    </xf>
    <xf numFmtId="0" fontId="5" fillId="0" borderId="0" xfId="1" applyNumberFormat="1" applyFont="1" applyBorder="1" applyAlignment="1">
      <alignment horizontal="center" vertical="center"/>
    </xf>
    <xf numFmtId="0" fontId="5" fillId="0" borderId="0" xfId="1" applyFont="1" applyBorder="1" applyAlignment="1">
      <alignment horizontal="left" vertical="center"/>
    </xf>
    <xf numFmtId="2" fontId="5" fillId="0" borderId="0" xfId="1" applyNumberFormat="1" applyFont="1" applyBorder="1" applyAlignment="1">
      <alignment horizontal="center" vertical="center"/>
    </xf>
    <xf numFmtId="49" fontId="5" fillId="0" borderId="0" xfId="1" applyNumberFormat="1" applyFont="1" applyBorder="1" applyAlignment="1">
      <alignment horizontal="center" vertical="center"/>
    </xf>
    <xf numFmtId="0" fontId="5" fillId="0" borderId="2" xfId="2" applyFont="1" applyFill="1" applyBorder="1" applyAlignment="1">
      <alignment horizontal="center" vertical="center"/>
    </xf>
    <xf numFmtId="1" fontId="5" fillId="0" borderId="2" xfId="2" applyNumberFormat="1" applyFont="1" applyBorder="1" applyAlignment="1">
      <alignment horizontal="center" vertical="center"/>
    </xf>
    <xf numFmtId="0" fontId="10" fillId="0" borderId="2" xfId="1" applyFont="1" applyBorder="1" applyAlignment="1">
      <alignment horizontal="center"/>
    </xf>
    <xf numFmtId="0" fontId="6" fillId="0" borderId="0" xfId="1" applyFont="1" applyBorder="1" applyAlignment="1">
      <alignment horizontal="center"/>
    </xf>
    <xf numFmtId="0" fontId="10" fillId="0" borderId="16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5" fillId="0" borderId="13" xfId="1" applyFont="1" applyBorder="1" applyAlignment="1"/>
    <xf numFmtId="0" fontId="5" fillId="0" borderId="2" xfId="2" applyFont="1" applyFill="1" applyBorder="1" applyAlignment="1">
      <alignment horizontal="center"/>
    </xf>
    <xf numFmtId="164" fontId="5" fillId="0" borderId="2" xfId="1" applyNumberFormat="1" applyFont="1" applyBorder="1" applyAlignment="1">
      <alignment horizontal="center"/>
    </xf>
    <xf numFmtId="1" fontId="5" fillId="0" borderId="2" xfId="1" applyNumberFormat="1" applyFont="1" applyBorder="1" applyAlignment="1">
      <alignment horizontal="center" vertical="center"/>
    </xf>
    <xf numFmtId="0" fontId="5" fillId="0" borderId="8" xfId="1" applyFont="1" applyBorder="1" applyAlignment="1"/>
    <xf numFmtId="0" fontId="10" fillId="0" borderId="26" xfId="0" applyFont="1" applyBorder="1"/>
    <xf numFmtId="0" fontId="10" fillId="0" borderId="4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0" fillId="0" borderId="8" xfId="1" applyFont="1" applyBorder="1" applyAlignment="1"/>
    <xf numFmtId="0" fontId="5" fillId="0" borderId="13" xfId="1" applyFont="1" applyFill="1" applyBorder="1" applyAlignment="1"/>
    <xf numFmtId="0" fontId="5" fillId="0" borderId="29" xfId="2" applyFont="1" applyFill="1" applyBorder="1" applyAlignment="1"/>
    <xf numFmtId="0" fontId="5" fillId="0" borderId="30" xfId="2" applyFont="1" applyFill="1" applyBorder="1" applyAlignment="1"/>
    <xf numFmtId="0" fontId="5" fillId="0" borderId="31" xfId="2" applyNumberFormat="1" applyFont="1" applyFill="1" applyBorder="1" applyAlignment="1">
      <alignment horizontal="center" vertical="center"/>
    </xf>
    <xf numFmtId="0" fontId="10" fillId="0" borderId="31" xfId="1" applyFont="1" applyBorder="1" applyAlignment="1">
      <alignment horizontal="center"/>
    </xf>
    <xf numFmtId="0" fontId="5" fillId="0" borderId="31" xfId="2" applyFont="1" applyFill="1" applyBorder="1" applyAlignment="1">
      <alignment horizontal="center" vertical="center"/>
    </xf>
    <xf numFmtId="164" fontId="5" fillId="0" borderId="31" xfId="2" applyNumberFormat="1" applyFont="1" applyFill="1" applyBorder="1" applyAlignment="1">
      <alignment horizontal="center" vertical="center"/>
    </xf>
    <xf numFmtId="1" fontId="5" fillId="0" borderId="31" xfId="2" applyNumberFormat="1" applyFont="1" applyFill="1" applyBorder="1" applyAlignment="1">
      <alignment horizontal="center" vertical="center"/>
    </xf>
    <xf numFmtId="0" fontId="5" fillId="0" borderId="31" xfId="2" applyFont="1" applyBorder="1" applyAlignment="1">
      <alignment horizontal="center" vertical="center"/>
    </xf>
    <xf numFmtId="0" fontId="5" fillId="0" borderId="31" xfId="1" applyFont="1" applyBorder="1" applyAlignment="1">
      <alignment horizontal="center"/>
    </xf>
    <xf numFmtId="0" fontId="5" fillId="0" borderId="31" xfId="2" applyNumberFormat="1" applyFont="1" applyFill="1" applyBorder="1" applyAlignment="1">
      <alignment horizontal="center"/>
    </xf>
    <xf numFmtId="0" fontId="5" fillId="0" borderId="29" xfId="1" applyFont="1" applyBorder="1" applyAlignment="1"/>
    <xf numFmtId="0" fontId="5" fillId="0" borderId="30" xfId="1" applyFont="1" applyBorder="1" applyAlignment="1"/>
    <xf numFmtId="0" fontId="5" fillId="0" borderId="31" xfId="2" applyFont="1" applyFill="1" applyBorder="1" applyAlignment="1">
      <alignment horizontal="center"/>
    </xf>
    <xf numFmtId="0" fontId="13" fillId="0" borderId="31" xfId="2" applyFont="1" applyFill="1" applyBorder="1" applyAlignment="1">
      <alignment horizontal="center" vertical="center"/>
    </xf>
    <xf numFmtId="164" fontId="5" fillId="0" borderId="31" xfId="1" applyNumberFormat="1" applyFont="1" applyBorder="1" applyAlignment="1">
      <alignment horizontal="center"/>
    </xf>
    <xf numFmtId="1" fontId="5" fillId="0" borderId="31" xfId="1" applyNumberFormat="1" applyFont="1" applyBorder="1" applyAlignment="1">
      <alignment horizontal="center" vertical="center"/>
    </xf>
    <xf numFmtId="0" fontId="9" fillId="0" borderId="0" xfId="0" applyFont="1"/>
    <xf numFmtId="0" fontId="5" fillId="0" borderId="34" xfId="1" applyFont="1" applyBorder="1" applyAlignment="1">
      <alignment horizontal="center" vertical="center"/>
    </xf>
    <xf numFmtId="0" fontId="5" fillId="0" borderId="37" xfId="2" applyFont="1" applyBorder="1" applyAlignment="1"/>
    <xf numFmtId="0" fontId="5" fillId="0" borderId="38" xfId="1" applyFont="1" applyBorder="1" applyAlignment="1">
      <alignment horizontal="center"/>
    </xf>
    <xf numFmtId="0" fontId="10" fillId="0" borderId="29" xfId="1" applyFont="1" applyBorder="1" applyAlignment="1"/>
    <xf numFmtId="0" fontId="10" fillId="0" borderId="30" xfId="1" applyFont="1" applyBorder="1" applyAlignment="1"/>
    <xf numFmtId="0" fontId="10" fillId="0" borderId="31" xfId="1" applyFont="1" applyBorder="1" applyAlignment="1">
      <alignment horizontal="center" vertical="center"/>
    </xf>
    <xf numFmtId="164" fontId="10" fillId="0" borderId="31" xfId="1" applyNumberFormat="1" applyFont="1" applyBorder="1" applyAlignment="1">
      <alignment horizontal="center"/>
    </xf>
    <xf numFmtId="1" fontId="10" fillId="0" borderId="31" xfId="1" applyNumberFormat="1" applyFont="1" applyBorder="1" applyAlignment="1">
      <alignment horizontal="center" vertical="center"/>
    </xf>
    <xf numFmtId="0" fontId="5" fillId="0" borderId="39" xfId="1" applyFont="1" applyBorder="1" applyAlignment="1">
      <alignment horizontal="center"/>
    </xf>
    <xf numFmtId="0" fontId="5" fillId="0" borderId="37" xfId="1" applyFont="1" applyBorder="1" applyAlignment="1"/>
    <xf numFmtId="0" fontId="5" fillId="0" borderId="29" xfId="2" applyFont="1" applyBorder="1" applyAlignment="1">
      <alignment horizontal="left"/>
    </xf>
    <xf numFmtId="0" fontId="5" fillId="0" borderId="29" xfId="2" applyFont="1" applyBorder="1" applyAlignment="1"/>
    <xf numFmtId="0" fontId="5" fillId="0" borderId="30" xfId="2" applyFont="1" applyBorder="1" applyAlignment="1"/>
    <xf numFmtId="0" fontId="5" fillId="0" borderId="31" xfId="2" applyNumberFormat="1" applyFont="1" applyBorder="1" applyAlignment="1">
      <alignment horizontal="center"/>
    </xf>
    <xf numFmtId="164" fontId="5" fillId="0" borderId="31" xfId="2" applyNumberFormat="1" applyFont="1" applyBorder="1" applyAlignment="1">
      <alignment horizontal="center"/>
    </xf>
    <xf numFmtId="1" fontId="5" fillId="0" borderId="31" xfId="2" applyNumberFormat="1" applyFont="1" applyBorder="1" applyAlignment="1">
      <alignment horizontal="center" vertical="center"/>
    </xf>
    <xf numFmtId="0" fontId="5" fillId="0" borderId="31" xfId="2" applyFont="1" applyBorder="1" applyAlignment="1">
      <alignment horizontal="center"/>
    </xf>
    <xf numFmtId="0" fontId="5" fillId="0" borderId="37" xfId="2" applyFont="1" applyFill="1" applyBorder="1" applyAlignment="1"/>
    <xf numFmtId="0" fontId="5" fillId="0" borderId="38" xfId="2" applyFont="1" applyFill="1" applyBorder="1" applyAlignment="1">
      <alignment horizontal="center" vertical="center"/>
    </xf>
    <xf numFmtId="0" fontId="5" fillId="0" borderId="38" xfId="2" applyNumberFormat="1" applyFont="1" applyFill="1" applyBorder="1" applyAlignment="1">
      <alignment horizontal="center"/>
    </xf>
    <xf numFmtId="0" fontId="4" fillId="0" borderId="43" xfId="1" applyFont="1" applyBorder="1" applyAlignment="1">
      <alignment horizontal="center"/>
    </xf>
    <xf numFmtId="0" fontId="10" fillId="0" borderId="2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6" fillId="0" borderId="0" xfId="1" applyFont="1" applyBorder="1" applyAlignment="1">
      <alignment horizontal="center"/>
    </xf>
    <xf numFmtId="0" fontId="5" fillId="0" borderId="13" xfId="2" applyFont="1" applyFill="1" applyBorder="1" applyAlignment="1"/>
    <xf numFmtId="0" fontId="5" fillId="0" borderId="4" xfId="2" applyFont="1" applyFill="1" applyBorder="1" applyAlignment="1"/>
    <xf numFmtId="164" fontId="5" fillId="0" borderId="2" xfId="2" applyNumberFormat="1" applyFont="1" applyFill="1" applyBorder="1" applyAlignment="1">
      <alignment horizontal="center" vertical="center"/>
    </xf>
    <xf numFmtId="1" fontId="5" fillId="0" borderId="2" xfId="2" applyNumberFormat="1" applyFont="1" applyFill="1" applyBorder="1" applyAlignment="1">
      <alignment horizontal="center" vertical="center"/>
    </xf>
    <xf numFmtId="0" fontId="5" fillId="0" borderId="2" xfId="2" applyFont="1" applyBorder="1" applyAlignment="1">
      <alignment horizontal="center" vertical="center"/>
    </xf>
    <xf numFmtId="0" fontId="5" fillId="0" borderId="8" xfId="2" applyFont="1" applyBorder="1" applyAlignment="1"/>
    <xf numFmtId="0" fontId="5" fillId="0" borderId="37" xfId="1" applyFont="1" applyFill="1" applyBorder="1" applyAlignment="1"/>
    <xf numFmtId="0" fontId="4" fillId="0" borderId="46" xfId="1" applyFont="1" applyBorder="1" applyAlignment="1">
      <alignment horizontal="center"/>
    </xf>
    <xf numFmtId="0" fontId="4" fillId="0" borderId="47" xfId="1" applyFont="1" applyBorder="1" applyAlignment="1">
      <alignment horizontal="center"/>
    </xf>
    <xf numFmtId="0" fontId="5" fillId="0" borderId="13" xfId="2" applyFont="1" applyBorder="1" applyAlignment="1"/>
    <xf numFmtId="0" fontId="5" fillId="0" borderId="45" xfId="1" applyFont="1" applyBorder="1" applyAlignment="1"/>
    <xf numFmtId="0" fontId="10" fillId="0" borderId="37" xfId="1" applyFont="1" applyBorder="1" applyAlignment="1"/>
    <xf numFmtId="0" fontId="10" fillId="0" borderId="38" xfId="1" applyFont="1" applyBorder="1" applyAlignment="1">
      <alignment horizontal="center"/>
    </xf>
    <xf numFmtId="0" fontId="10" fillId="0" borderId="38" xfId="1" applyFont="1" applyBorder="1" applyAlignment="1">
      <alignment horizontal="center" vertical="center"/>
    </xf>
    <xf numFmtId="164" fontId="10" fillId="0" borderId="38" xfId="1" applyNumberFormat="1" applyFont="1" applyBorder="1" applyAlignment="1">
      <alignment horizontal="center"/>
    </xf>
    <xf numFmtId="1" fontId="10" fillId="0" borderId="38" xfId="1" applyNumberFormat="1" applyFont="1" applyBorder="1" applyAlignment="1">
      <alignment horizontal="center" vertical="center"/>
    </xf>
    <xf numFmtId="0" fontId="5" fillId="0" borderId="41" xfId="2" applyFont="1" applyBorder="1" applyAlignment="1"/>
    <xf numFmtId="0" fontId="10" fillId="0" borderId="13" xfId="1" applyFont="1" applyFill="1" applyBorder="1" applyAlignment="1">
      <alignment horizontal="left"/>
    </xf>
    <xf numFmtId="0" fontId="5" fillId="0" borderId="2" xfId="1" applyNumberFormat="1" applyFont="1" applyBorder="1" applyAlignment="1">
      <alignment horizontal="center" vertical="center"/>
    </xf>
    <xf numFmtId="164" fontId="10" fillId="0" borderId="2" xfId="1" applyNumberFormat="1" applyFont="1" applyBorder="1" applyAlignment="1">
      <alignment horizontal="center"/>
    </xf>
    <xf numFmtId="1" fontId="10" fillId="0" borderId="2" xfId="1" applyNumberFormat="1" applyFont="1" applyBorder="1" applyAlignment="1">
      <alignment horizontal="center" vertical="center"/>
    </xf>
    <xf numFmtId="0" fontId="10" fillId="0" borderId="8" xfId="1" applyFont="1" applyBorder="1" applyAlignment="1">
      <alignment horizontal="left"/>
    </xf>
    <xf numFmtId="0" fontId="10" fillId="0" borderId="14" xfId="0" applyFont="1" applyBorder="1" applyAlignment="1">
      <alignment horizontal="center" vertical="center"/>
    </xf>
    <xf numFmtId="0" fontId="10" fillId="0" borderId="2" xfId="1" applyFont="1" applyBorder="1" applyAlignment="1">
      <alignment horizontal="center" vertical="center"/>
    </xf>
    <xf numFmtId="0" fontId="5" fillId="0" borderId="50" xfId="1" applyFont="1" applyBorder="1" applyAlignment="1">
      <alignment horizontal="center"/>
    </xf>
    <xf numFmtId="0" fontId="10" fillId="0" borderId="44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5" fillId="0" borderId="38" xfId="2" applyNumberFormat="1" applyFont="1" applyBorder="1" applyAlignment="1">
      <alignment horizontal="center"/>
    </xf>
    <xf numFmtId="164" fontId="5" fillId="0" borderId="38" xfId="2" applyNumberFormat="1" applyFont="1" applyBorder="1" applyAlignment="1">
      <alignment horizontal="center"/>
    </xf>
    <xf numFmtId="1" fontId="5" fillId="0" borderId="38" xfId="2" applyNumberFormat="1" applyFont="1" applyBorder="1" applyAlignment="1">
      <alignment horizontal="center" vertical="center"/>
    </xf>
    <xf numFmtId="0" fontId="5" fillId="0" borderId="37" xfId="2" applyFont="1" applyBorder="1" applyAlignment="1">
      <alignment horizontal="left"/>
    </xf>
    <xf numFmtId="0" fontId="5" fillId="0" borderId="40" xfId="2" applyFont="1" applyBorder="1" applyAlignment="1"/>
    <xf numFmtId="0" fontId="5" fillId="0" borderId="38" xfId="2" applyFont="1" applyBorder="1" applyAlignment="1">
      <alignment horizontal="center"/>
    </xf>
    <xf numFmtId="0" fontId="5" fillId="0" borderId="41" xfId="2" applyFont="1" applyBorder="1" applyAlignment="1">
      <alignment horizontal="left"/>
    </xf>
    <xf numFmtId="0" fontId="4" fillId="0" borderId="51" xfId="1" applyFont="1" applyBorder="1" applyAlignment="1">
      <alignment horizontal="center"/>
    </xf>
    <xf numFmtId="0" fontId="10" fillId="0" borderId="13" xfId="1" applyFont="1" applyBorder="1" applyAlignment="1"/>
    <xf numFmtId="0" fontId="10" fillId="0" borderId="4" xfId="1" applyFont="1" applyBorder="1" applyAlignment="1"/>
    <xf numFmtId="0" fontId="12" fillId="0" borderId="13" xfId="1" applyFont="1" applyBorder="1" applyAlignment="1"/>
    <xf numFmtId="0" fontId="10" fillId="0" borderId="55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10" fillId="0" borderId="58" xfId="0" applyFont="1" applyBorder="1" applyAlignment="1">
      <alignment horizontal="center" vertical="center"/>
    </xf>
    <xf numFmtId="0" fontId="10" fillId="0" borderId="59" xfId="0" applyFont="1" applyBorder="1" applyAlignment="1">
      <alignment horizontal="center" vertical="center"/>
    </xf>
    <xf numFmtId="0" fontId="10" fillId="0" borderId="60" xfId="0" applyFont="1" applyBorder="1" applyAlignment="1">
      <alignment horizontal="center" vertical="center"/>
    </xf>
    <xf numFmtId="0" fontId="10" fillId="0" borderId="61" xfId="0" applyFont="1" applyBorder="1" applyAlignment="1">
      <alignment horizontal="center" vertical="center"/>
    </xf>
    <xf numFmtId="0" fontId="10" fillId="0" borderId="62" xfId="0" applyFont="1" applyBorder="1" applyAlignment="1">
      <alignment horizontal="center" vertical="center"/>
    </xf>
    <xf numFmtId="0" fontId="10" fillId="0" borderId="63" xfId="0" applyFont="1" applyBorder="1" applyAlignment="1">
      <alignment horizontal="center" vertical="center"/>
    </xf>
    <xf numFmtId="0" fontId="10" fillId="0" borderId="64" xfId="0" applyFont="1" applyBorder="1" applyAlignment="1">
      <alignment horizontal="center" vertical="center"/>
    </xf>
    <xf numFmtId="0" fontId="10" fillId="0" borderId="52" xfId="0" applyFont="1" applyBorder="1" applyAlignment="1">
      <alignment horizontal="center" vertical="center"/>
    </xf>
    <xf numFmtId="0" fontId="10" fillId="0" borderId="65" xfId="0" applyFont="1" applyBorder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0" fontId="10" fillId="0" borderId="20" xfId="0" applyFont="1" applyBorder="1"/>
    <xf numFmtId="0" fontId="5" fillId="0" borderId="19" xfId="2" applyFont="1" applyFill="1" applyBorder="1" applyAlignment="1">
      <alignment horizontal="left" vertical="center"/>
    </xf>
    <xf numFmtId="0" fontId="5" fillId="0" borderId="42" xfId="1" applyFont="1" applyBorder="1" applyAlignment="1">
      <alignment horizontal="center"/>
    </xf>
    <xf numFmtId="0" fontId="5" fillId="0" borderId="32" xfId="1" applyFont="1" applyBorder="1" applyAlignment="1">
      <alignment horizontal="center"/>
    </xf>
    <xf numFmtId="0" fontId="5" fillId="0" borderId="33" xfId="1" applyFont="1" applyBorder="1" applyAlignment="1">
      <alignment horizont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/>
    <xf numFmtId="0" fontId="0" fillId="0" borderId="0" xfId="0" applyFont="1" applyAlignment="1"/>
    <xf numFmtId="0" fontId="9" fillId="0" borderId="0" xfId="0" applyFont="1" applyAlignment="1">
      <alignment horizontal="left"/>
    </xf>
    <xf numFmtId="0" fontId="4" fillId="0" borderId="42" xfId="1" applyFont="1" applyBorder="1" applyAlignment="1">
      <alignment horizontal="center"/>
    </xf>
    <xf numFmtId="0" fontId="4" fillId="0" borderId="32" xfId="1" applyFont="1" applyBorder="1" applyAlignment="1">
      <alignment horizontal="center"/>
    </xf>
    <xf numFmtId="0" fontId="4" fillId="0" borderId="33" xfId="1" applyFont="1" applyBorder="1" applyAlignment="1">
      <alignment horizontal="center"/>
    </xf>
    <xf numFmtId="0" fontId="5" fillId="0" borderId="52" xfId="1" applyFont="1" applyBorder="1" applyAlignment="1">
      <alignment horizontal="center"/>
    </xf>
    <xf numFmtId="0" fontId="5" fillId="0" borderId="49" xfId="1" applyFont="1" applyBorder="1" applyAlignment="1">
      <alignment horizontal="center"/>
    </xf>
    <xf numFmtId="0" fontId="5" fillId="0" borderId="53" xfId="1" applyFont="1" applyBorder="1" applyAlignment="1">
      <alignment horizontal="center"/>
    </xf>
    <xf numFmtId="0" fontId="5" fillId="0" borderId="34" xfId="1" applyFont="1" applyBorder="1" applyAlignment="1">
      <alignment horizontal="center" vertical="center" wrapText="1"/>
    </xf>
    <xf numFmtId="0" fontId="4" fillId="0" borderId="0" xfId="1" applyFont="1" applyBorder="1" applyAlignment="1">
      <alignment horizontal="right"/>
    </xf>
    <xf numFmtId="0" fontId="5" fillId="0" borderId="35" xfId="1" applyFont="1" applyBorder="1" applyAlignment="1">
      <alignment horizontal="center" vertical="center" wrapText="1"/>
    </xf>
    <xf numFmtId="0" fontId="5" fillId="0" borderId="36" xfId="1" applyFont="1" applyBorder="1" applyAlignment="1">
      <alignment horizontal="center" vertical="center" wrapText="1"/>
    </xf>
    <xf numFmtId="0" fontId="6" fillId="0" borderId="0" xfId="1" applyFont="1" applyBorder="1" applyAlignment="1">
      <alignment horizontal="center"/>
    </xf>
    <xf numFmtId="0" fontId="8" fillId="0" borderId="0" xfId="1" applyFont="1" applyBorder="1" applyAlignment="1">
      <alignment horizontal="center"/>
    </xf>
    <xf numFmtId="0" fontId="5" fillId="0" borderId="35" xfId="1" applyFont="1" applyBorder="1" applyAlignment="1">
      <alignment vertical="center" wrapText="1"/>
    </xf>
    <xf numFmtId="0" fontId="5" fillId="0" borderId="36" xfId="1" applyFont="1" applyBorder="1" applyAlignment="1">
      <alignment vertical="center" wrapText="1"/>
    </xf>
    <xf numFmtId="0" fontId="5" fillId="0" borderId="34" xfId="1" applyFont="1" applyBorder="1" applyAlignment="1">
      <alignment horizontal="center" vertical="center"/>
    </xf>
    <xf numFmtId="0" fontId="4" fillId="0" borderId="35" xfId="1" applyFont="1" applyBorder="1" applyAlignment="1">
      <alignment horizontal="center" vertical="center" textRotation="90" wrapText="1"/>
    </xf>
    <xf numFmtId="0" fontId="4" fillId="0" borderId="36" xfId="1" applyFont="1" applyBorder="1" applyAlignment="1">
      <alignment horizontal="center" vertical="center" textRotation="90" wrapText="1"/>
    </xf>
    <xf numFmtId="0" fontId="5" fillId="0" borderId="35" xfId="1" applyFont="1" applyBorder="1" applyAlignment="1">
      <alignment horizontal="center" vertical="center" textRotation="90" wrapText="1"/>
    </xf>
    <xf numFmtId="0" fontId="5" fillId="0" borderId="36" xfId="1" applyFont="1" applyBorder="1" applyAlignment="1">
      <alignment horizontal="center" vertical="center" textRotation="90" wrapText="1"/>
    </xf>
    <xf numFmtId="0" fontId="4" fillId="0" borderId="0" xfId="1" applyFont="1" applyBorder="1" applyAlignment="1">
      <alignment horizontal="left"/>
    </xf>
    <xf numFmtId="0" fontId="9" fillId="0" borderId="23" xfId="0" applyFont="1" applyBorder="1" applyAlignment="1">
      <alignment horizontal="center" vertical="center"/>
    </xf>
    <xf numFmtId="0" fontId="9" fillId="0" borderId="56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4" fillId="0" borderId="12" xfId="1" applyFont="1" applyBorder="1" applyAlignment="1">
      <alignment horizontal="right"/>
    </xf>
    <xf numFmtId="0" fontId="4" fillId="0" borderId="54" xfId="1" applyFont="1" applyBorder="1" applyAlignment="1">
      <alignment horizontal="right"/>
    </xf>
    <xf numFmtId="0" fontId="4" fillId="0" borderId="18" xfId="2" applyFont="1" applyBorder="1" applyAlignment="1">
      <alignment horizontal="center" vertical="center" textRotation="90"/>
    </xf>
    <xf numFmtId="0" fontId="4" fillId="0" borderId="56" xfId="2" applyFont="1" applyBorder="1" applyAlignment="1">
      <alignment horizontal="center" vertical="center" textRotation="90"/>
    </xf>
    <xf numFmtId="0" fontId="4" fillId="0" borderId="20" xfId="2" applyFont="1" applyBorder="1" applyAlignment="1">
      <alignment horizontal="center" vertical="center" textRotation="90"/>
    </xf>
    <xf numFmtId="0" fontId="4" fillId="0" borderId="21" xfId="2" applyFont="1" applyBorder="1" applyAlignment="1">
      <alignment horizontal="center" vertical="center"/>
    </xf>
    <xf numFmtId="0" fontId="4" fillId="0" borderId="57" xfId="2" applyFont="1" applyBorder="1" applyAlignment="1">
      <alignment horizontal="center" vertical="center"/>
    </xf>
    <xf numFmtId="0" fontId="4" fillId="0" borderId="22" xfId="2" applyFont="1" applyBorder="1" applyAlignment="1">
      <alignment horizontal="center" vertical="center"/>
    </xf>
    <xf numFmtId="0" fontId="0" fillId="0" borderId="0" xfId="0" applyAlignment="1"/>
    <xf numFmtId="0" fontId="10" fillId="0" borderId="58" xfId="0" applyFont="1" applyBorder="1" applyAlignment="1">
      <alignment horizontal="center" vertical="center"/>
    </xf>
    <xf numFmtId="0" fontId="5" fillId="0" borderId="49" xfId="2" applyFont="1" applyBorder="1" applyAlignment="1">
      <alignment horizontal="left"/>
    </xf>
    <xf numFmtId="0" fontId="5" fillId="0" borderId="49" xfId="2" applyFont="1" applyBorder="1" applyAlignment="1"/>
    <xf numFmtId="0" fontId="5" fillId="0" borderId="53" xfId="2" applyFont="1" applyBorder="1" applyAlignment="1"/>
  </cellXfs>
  <cellStyles count="20">
    <cellStyle name="Обычный" xfId="0" builtinId="0"/>
    <cellStyle name="Обычный 10" xfId="2"/>
    <cellStyle name="Обычный 10 2" xfId="3"/>
    <cellStyle name="Обычный 11" xfId="4"/>
    <cellStyle name="Обычный 11 2" xfId="5"/>
    <cellStyle name="Обычный 12" xfId="1"/>
    <cellStyle name="Обычный 2" xfId="6"/>
    <cellStyle name="Обычный 3" xfId="7"/>
    <cellStyle name="Обычный 3 2" xfId="8"/>
    <cellStyle name="Обычный 4" xfId="9"/>
    <cellStyle name="Обычный 4 2" xfId="10"/>
    <cellStyle name="Обычный 5" xfId="11"/>
    <cellStyle name="Обычный 5 2" xfId="12"/>
    <cellStyle name="Обычный 6" xfId="13"/>
    <cellStyle name="Обычный 6 2" xfId="14"/>
    <cellStyle name="Обычный 7" xfId="15"/>
    <cellStyle name="Обычный 8" xfId="16"/>
    <cellStyle name="Обычный 8 2" xfId="17"/>
    <cellStyle name="Обычный 9" xfId="18"/>
    <cellStyle name="Обычный 9 2" xfId="1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9"/>
  <sheetViews>
    <sheetView tabSelected="1" topLeftCell="A19" zoomScale="110" zoomScaleNormal="110" workbookViewId="0">
      <selection activeCell="T30" sqref="T30"/>
    </sheetView>
  </sheetViews>
  <sheetFormatPr defaultRowHeight="15"/>
  <cols>
    <col min="1" max="1" width="3.28515625" customWidth="1"/>
    <col min="2" max="2" width="7.85546875" customWidth="1"/>
    <col min="3" max="3" width="7.5703125" customWidth="1"/>
    <col min="4" max="4" width="4" customWidth="1"/>
    <col min="5" max="5" width="8.5703125" customWidth="1"/>
    <col min="6" max="6" width="6.42578125" customWidth="1"/>
    <col min="7" max="7" width="24" customWidth="1"/>
    <col min="8" max="8" width="8.5703125" customWidth="1"/>
    <col min="9" max="9" width="5.42578125" style="1" customWidth="1"/>
    <col min="10" max="10" width="6.85546875" customWidth="1"/>
    <col min="11" max="12" width="6.5703125" customWidth="1"/>
    <col min="14" max="14" width="7.28515625" style="1" customWidth="1"/>
    <col min="15" max="15" width="5" customWidth="1"/>
    <col min="16" max="16" width="9" customWidth="1"/>
    <col min="17" max="17" width="23.85546875" bestFit="1" customWidth="1"/>
  </cols>
  <sheetData>
    <row r="1" spans="1:18" ht="15.75">
      <c r="A1" s="177" t="s">
        <v>0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</row>
    <row r="2" spans="1:18" ht="15.75">
      <c r="A2" s="177" t="s">
        <v>1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</row>
    <row r="3" spans="1:18" ht="15.75">
      <c r="A3" s="177" t="s">
        <v>2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</row>
    <row r="4" spans="1:18" ht="18.75">
      <c r="A4" s="178"/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</row>
    <row r="5" spans="1:18" ht="18.75">
      <c r="A5" s="7"/>
      <c r="B5" s="7"/>
      <c r="C5" s="7"/>
      <c r="D5" s="177" t="s">
        <v>3</v>
      </c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7"/>
    </row>
    <row r="6" spans="1:18" ht="18.75">
      <c r="A6" s="7"/>
      <c r="B6" s="7"/>
      <c r="C6" s="7"/>
      <c r="D6" s="177" t="s">
        <v>41</v>
      </c>
      <c r="E6" s="177"/>
      <c r="F6" s="177"/>
      <c r="G6" s="177"/>
      <c r="H6" s="177"/>
      <c r="I6" s="177"/>
      <c r="J6" s="177"/>
      <c r="K6" s="177"/>
      <c r="L6" s="177"/>
      <c r="M6" s="177"/>
      <c r="N6" s="177"/>
      <c r="O6" s="177"/>
      <c r="P6" s="177"/>
      <c r="Q6" s="7"/>
    </row>
    <row r="7" spans="1:18" ht="15.75">
      <c r="A7" s="186" t="s">
        <v>55</v>
      </c>
      <c r="B7" s="186"/>
      <c r="C7" s="186"/>
      <c r="D7" s="186"/>
      <c r="E7" s="2"/>
      <c r="F7" s="6"/>
      <c r="G7" s="6"/>
      <c r="H7" s="6"/>
      <c r="I7" s="6"/>
      <c r="J7" s="6"/>
      <c r="K7" s="6"/>
      <c r="L7" s="6"/>
      <c r="M7" s="6"/>
      <c r="N7" s="43"/>
      <c r="O7" s="6"/>
      <c r="P7" s="174" t="s">
        <v>105</v>
      </c>
      <c r="Q7" s="174"/>
    </row>
    <row r="8" spans="1:18" ht="15.75">
      <c r="A8" s="186" t="s">
        <v>4</v>
      </c>
      <c r="B8" s="186"/>
      <c r="C8" s="186"/>
      <c r="D8" s="2"/>
      <c r="E8" s="2"/>
      <c r="F8" s="6"/>
      <c r="G8" s="6"/>
      <c r="H8" s="6"/>
      <c r="I8" s="6"/>
      <c r="J8" s="6"/>
      <c r="K8" s="6"/>
      <c r="L8" s="6"/>
      <c r="M8" s="6"/>
      <c r="N8" s="43"/>
      <c r="O8" s="174" t="s">
        <v>5</v>
      </c>
      <c r="P8" s="174"/>
      <c r="Q8" s="174"/>
    </row>
    <row r="9" spans="1:18" ht="15.75" thickBot="1">
      <c r="A9" s="2"/>
      <c r="B9" s="4"/>
      <c r="C9" s="17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5"/>
      <c r="P9" s="14"/>
      <c r="Q9" s="14"/>
      <c r="R9" s="18"/>
    </row>
    <row r="10" spans="1:18" ht="15" customHeight="1" thickBot="1">
      <c r="A10" s="182" t="s">
        <v>7</v>
      </c>
      <c r="B10" s="173" t="s">
        <v>8</v>
      </c>
      <c r="C10" s="173"/>
      <c r="D10" s="173"/>
      <c r="E10" s="175" t="s">
        <v>9</v>
      </c>
      <c r="F10" s="173" t="s">
        <v>10</v>
      </c>
      <c r="G10" s="173" t="s">
        <v>11</v>
      </c>
      <c r="H10" s="173" t="s">
        <v>12</v>
      </c>
      <c r="I10" s="175" t="s">
        <v>30</v>
      </c>
      <c r="J10" s="173" t="s">
        <v>13</v>
      </c>
      <c r="K10" s="181" t="s">
        <v>14</v>
      </c>
      <c r="L10" s="181"/>
      <c r="M10" s="173" t="s">
        <v>15</v>
      </c>
      <c r="N10" s="184" t="s">
        <v>20</v>
      </c>
      <c r="O10" s="179" t="s">
        <v>16</v>
      </c>
      <c r="P10" s="173" t="s">
        <v>17</v>
      </c>
      <c r="Q10" s="173" t="s">
        <v>18</v>
      </c>
      <c r="R10" s="18"/>
    </row>
    <row r="11" spans="1:18" ht="27.75" customHeight="1" thickBot="1">
      <c r="A11" s="183"/>
      <c r="B11" s="173"/>
      <c r="C11" s="173"/>
      <c r="D11" s="173"/>
      <c r="E11" s="176"/>
      <c r="F11" s="173"/>
      <c r="G11" s="173"/>
      <c r="H11" s="173"/>
      <c r="I11" s="176"/>
      <c r="J11" s="173"/>
      <c r="K11" s="80" t="s">
        <v>19</v>
      </c>
      <c r="L11" s="80" t="s">
        <v>20</v>
      </c>
      <c r="M11" s="173"/>
      <c r="N11" s="185"/>
      <c r="O11" s="180"/>
      <c r="P11" s="173"/>
      <c r="Q11" s="173"/>
      <c r="R11" s="18"/>
    </row>
    <row r="12" spans="1:18" s="1" customFormat="1" ht="15" customHeight="1" thickBot="1">
      <c r="A12" s="167" t="s">
        <v>26</v>
      </c>
      <c r="B12" s="168"/>
      <c r="C12" s="168"/>
      <c r="D12" s="168"/>
      <c r="E12" s="168"/>
      <c r="F12" s="168"/>
      <c r="G12" s="168"/>
      <c r="H12" s="168"/>
      <c r="I12" s="168"/>
      <c r="J12" s="168"/>
      <c r="K12" s="168"/>
      <c r="L12" s="168"/>
      <c r="M12" s="168"/>
      <c r="N12" s="168"/>
      <c r="O12" s="168"/>
      <c r="P12" s="168"/>
      <c r="Q12" s="169"/>
      <c r="R12" s="18"/>
    </row>
    <row r="13" spans="1:18" ht="15.75" thickBot="1">
      <c r="A13" s="160" t="s">
        <v>6</v>
      </c>
      <c r="B13" s="161"/>
      <c r="C13" s="161"/>
      <c r="D13" s="161"/>
      <c r="E13" s="161"/>
      <c r="F13" s="161"/>
      <c r="G13" s="161"/>
      <c r="H13" s="161"/>
      <c r="I13" s="161"/>
      <c r="J13" s="161"/>
      <c r="K13" s="161"/>
      <c r="L13" s="161"/>
      <c r="M13" s="161"/>
      <c r="N13" s="161"/>
      <c r="O13" s="161"/>
      <c r="P13" s="161"/>
      <c r="Q13" s="162"/>
      <c r="R13" s="18"/>
    </row>
    <row r="14" spans="1:18">
      <c r="A14" s="100">
        <v>1</v>
      </c>
      <c r="B14" s="105" t="s">
        <v>68</v>
      </c>
      <c r="C14" s="97"/>
      <c r="D14" s="106"/>
      <c r="E14" s="20">
        <v>1996</v>
      </c>
      <c r="F14" s="42">
        <v>1</v>
      </c>
      <c r="G14" s="40" t="s">
        <v>44</v>
      </c>
      <c r="H14" s="107">
        <v>61</v>
      </c>
      <c r="I14" s="108">
        <v>32</v>
      </c>
      <c r="J14" s="109">
        <v>26</v>
      </c>
      <c r="K14" s="109">
        <v>67</v>
      </c>
      <c r="L14" s="16">
        <f>K14/2</f>
        <v>33.5</v>
      </c>
      <c r="M14" s="16">
        <f>J14+L14</f>
        <v>59.5</v>
      </c>
      <c r="N14" s="82">
        <f>2*M14</f>
        <v>119</v>
      </c>
      <c r="O14" s="42">
        <v>20</v>
      </c>
      <c r="P14" s="21" t="s">
        <v>89</v>
      </c>
      <c r="Q14" s="110" t="s">
        <v>69</v>
      </c>
      <c r="R14" s="18"/>
    </row>
    <row r="15" spans="1:18">
      <c r="A15" s="15">
        <v>2</v>
      </c>
      <c r="B15" s="90" t="s">
        <v>58</v>
      </c>
      <c r="C15" s="91"/>
      <c r="D15" s="92"/>
      <c r="E15" s="93">
        <v>2005</v>
      </c>
      <c r="F15" s="71" t="s">
        <v>48</v>
      </c>
      <c r="G15" s="67" t="s">
        <v>45</v>
      </c>
      <c r="H15" s="94">
        <v>55</v>
      </c>
      <c r="I15" s="78">
        <v>16</v>
      </c>
      <c r="J15" s="96">
        <v>87</v>
      </c>
      <c r="K15" s="96">
        <v>139</v>
      </c>
      <c r="L15" s="16">
        <f>K15/2</f>
        <v>69.5</v>
      </c>
      <c r="M15" s="16">
        <f>J15+L15</f>
        <v>156.5</v>
      </c>
      <c r="N15" s="71">
        <f>0.6*M15</f>
        <v>93.899999999999991</v>
      </c>
      <c r="O15" s="96">
        <v>18</v>
      </c>
      <c r="P15" s="72" t="s">
        <v>48</v>
      </c>
      <c r="Q15" s="22" t="s">
        <v>59</v>
      </c>
      <c r="R15" s="18"/>
    </row>
    <row r="16" spans="1:18" s="1" customFormat="1">
      <c r="A16" s="112">
        <v>3</v>
      </c>
      <c r="B16" s="90" t="s">
        <v>90</v>
      </c>
      <c r="C16" s="91"/>
      <c r="D16" s="92"/>
      <c r="E16" s="93">
        <v>2007</v>
      </c>
      <c r="F16" s="71" t="s">
        <v>91</v>
      </c>
      <c r="G16" s="67" t="s">
        <v>47</v>
      </c>
      <c r="H16" s="94">
        <v>59</v>
      </c>
      <c r="I16" s="95">
        <v>16</v>
      </c>
      <c r="J16" s="96">
        <v>82</v>
      </c>
      <c r="K16" s="96">
        <v>135</v>
      </c>
      <c r="L16" s="16">
        <f>K16/2</f>
        <v>67.5</v>
      </c>
      <c r="M16" s="16">
        <f>J16+L16</f>
        <v>149.5</v>
      </c>
      <c r="N16" s="71">
        <f>0.6*M16</f>
        <v>89.7</v>
      </c>
      <c r="O16" s="96">
        <v>16</v>
      </c>
      <c r="P16" s="72" t="s">
        <v>92</v>
      </c>
      <c r="Q16" s="32" t="s">
        <v>69</v>
      </c>
      <c r="R16" s="18"/>
    </row>
    <row r="17" spans="1:18" s="1" customFormat="1" ht="15.75" thickBot="1">
      <c r="A17" s="15">
        <v>4</v>
      </c>
      <c r="B17" s="63" t="s">
        <v>93</v>
      </c>
      <c r="C17" s="63"/>
      <c r="D17" s="64"/>
      <c r="E17" s="65">
        <v>2004</v>
      </c>
      <c r="F17" s="66" t="s">
        <v>33</v>
      </c>
      <c r="G17" s="67" t="s">
        <v>47</v>
      </c>
      <c r="H17" s="68">
        <v>54.5</v>
      </c>
      <c r="I17" s="69">
        <v>16</v>
      </c>
      <c r="J17" s="70">
        <v>72</v>
      </c>
      <c r="K17" s="70">
        <v>140</v>
      </c>
      <c r="L17" s="16">
        <f>K17/2</f>
        <v>70</v>
      </c>
      <c r="M17" s="16">
        <f>J17+L17</f>
        <v>142</v>
      </c>
      <c r="N17" s="71">
        <f>0.6*M17</f>
        <v>85.2</v>
      </c>
      <c r="O17" s="70">
        <v>15</v>
      </c>
      <c r="P17" s="72" t="s">
        <v>92</v>
      </c>
      <c r="Q17" s="24" t="s">
        <v>35</v>
      </c>
      <c r="R17" s="18"/>
    </row>
    <row r="18" spans="1:18" s="1" customFormat="1" ht="15.75" thickBot="1">
      <c r="A18" s="160" t="s">
        <v>25</v>
      </c>
      <c r="B18" s="161"/>
      <c r="C18" s="161"/>
      <c r="D18" s="161"/>
      <c r="E18" s="161"/>
      <c r="F18" s="161"/>
      <c r="G18" s="161"/>
      <c r="H18" s="161"/>
      <c r="I18" s="161"/>
      <c r="J18" s="161"/>
      <c r="K18" s="161"/>
      <c r="L18" s="161"/>
      <c r="M18" s="161"/>
      <c r="N18" s="161"/>
      <c r="O18" s="161"/>
      <c r="P18" s="161"/>
      <c r="Q18" s="162"/>
      <c r="R18" s="18"/>
    </row>
    <row r="19" spans="1:18" s="1" customFormat="1">
      <c r="A19" s="100">
        <v>1</v>
      </c>
      <c r="B19" s="142" t="s">
        <v>81</v>
      </c>
      <c r="C19" s="116"/>
      <c r="D19" s="143"/>
      <c r="E19" s="42">
        <v>2000</v>
      </c>
      <c r="F19" s="128">
        <v>2</v>
      </c>
      <c r="G19" s="40" t="s">
        <v>47</v>
      </c>
      <c r="H19" s="124">
        <v>63.3</v>
      </c>
      <c r="I19" s="125">
        <v>32</v>
      </c>
      <c r="J19" s="42">
        <v>43</v>
      </c>
      <c r="K19" s="42">
        <v>87</v>
      </c>
      <c r="L19" s="16">
        <f>K19/2</f>
        <v>43.5</v>
      </c>
      <c r="M19" s="16">
        <f>J19+L19</f>
        <v>86.5</v>
      </c>
      <c r="N19" s="82">
        <f>2*M19</f>
        <v>173</v>
      </c>
      <c r="O19" s="42">
        <v>20</v>
      </c>
      <c r="P19" s="20" t="s">
        <v>88</v>
      </c>
      <c r="Q19" s="61" t="s">
        <v>35</v>
      </c>
      <c r="R19" s="18"/>
    </row>
    <row r="20" spans="1:18" s="1" customFormat="1" ht="15.75" thickBot="1">
      <c r="A20" s="15">
        <v>2</v>
      </c>
      <c r="B20" s="63" t="s">
        <v>60</v>
      </c>
      <c r="C20" s="63"/>
      <c r="D20" s="64"/>
      <c r="E20" s="65">
        <v>2001</v>
      </c>
      <c r="F20" s="66" t="s">
        <v>48</v>
      </c>
      <c r="G20" s="67" t="s">
        <v>45</v>
      </c>
      <c r="H20" s="68">
        <v>63.9</v>
      </c>
      <c r="I20" s="69">
        <v>16</v>
      </c>
      <c r="J20" s="70">
        <v>54</v>
      </c>
      <c r="K20" s="70">
        <v>94</v>
      </c>
      <c r="L20" s="16">
        <f>K20/2</f>
        <v>47</v>
      </c>
      <c r="M20" s="16">
        <f>J20+L20</f>
        <v>101</v>
      </c>
      <c r="N20" s="16">
        <f>0.6*M20</f>
        <v>60.599999999999994</v>
      </c>
      <c r="O20" s="70">
        <v>18</v>
      </c>
      <c r="P20" s="65" t="s">
        <v>91</v>
      </c>
      <c r="Q20" s="24" t="s">
        <v>59</v>
      </c>
      <c r="R20" s="18"/>
    </row>
    <row r="21" spans="1:18" s="1" customFormat="1" ht="15.75" thickBot="1">
      <c r="A21" s="160" t="s">
        <v>22</v>
      </c>
      <c r="B21" s="161"/>
      <c r="C21" s="161"/>
      <c r="D21" s="161"/>
      <c r="E21" s="161"/>
      <c r="F21" s="161"/>
      <c r="G21" s="161"/>
      <c r="H21" s="161"/>
      <c r="I21" s="161"/>
      <c r="J21" s="161"/>
      <c r="K21" s="161"/>
      <c r="L21" s="161"/>
      <c r="M21" s="161"/>
      <c r="N21" s="161"/>
      <c r="O21" s="161"/>
      <c r="P21" s="161"/>
      <c r="Q21" s="162"/>
      <c r="R21" s="18"/>
    </row>
    <row r="22" spans="1:18" s="1" customFormat="1">
      <c r="A22" s="100">
        <v>1</v>
      </c>
      <c r="B22" s="105" t="s">
        <v>87</v>
      </c>
      <c r="C22" s="97"/>
      <c r="D22" s="106"/>
      <c r="E22" s="20">
        <v>1998</v>
      </c>
      <c r="F22" s="42" t="s">
        <v>46</v>
      </c>
      <c r="G22" s="67" t="s">
        <v>44</v>
      </c>
      <c r="H22" s="107">
        <v>71.900000000000006</v>
      </c>
      <c r="I22" s="108">
        <v>24</v>
      </c>
      <c r="J22" s="109">
        <v>90</v>
      </c>
      <c r="K22" s="109">
        <v>120</v>
      </c>
      <c r="L22" s="16">
        <f>K22/2</f>
        <v>60</v>
      </c>
      <c r="M22" s="16">
        <f>J22+L22</f>
        <v>150</v>
      </c>
      <c r="N22" s="82">
        <f>1*M22</f>
        <v>150</v>
      </c>
      <c r="O22" s="109">
        <v>20</v>
      </c>
      <c r="P22" s="21">
        <v>1</v>
      </c>
      <c r="Q22" s="110" t="s">
        <v>66</v>
      </c>
      <c r="R22" s="18"/>
    </row>
    <row r="23" spans="1:18" s="1" customFormat="1">
      <c r="A23" s="113">
        <v>2</v>
      </c>
      <c r="B23" s="63" t="s">
        <v>61</v>
      </c>
      <c r="C23" s="63"/>
      <c r="D23" s="64"/>
      <c r="E23" s="65">
        <v>2001</v>
      </c>
      <c r="F23" s="66" t="s">
        <v>48</v>
      </c>
      <c r="G23" s="67" t="s">
        <v>45</v>
      </c>
      <c r="H23" s="68">
        <v>72.2</v>
      </c>
      <c r="I23" s="69">
        <v>16</v>
      </c>
      <c r="J23" s="70">
        <v>41</v>
      </c>
      <c r="K23" s="70">
        <v>183</v>
      </c>
      <c r="L23" s="16">
        <f>K23/2</f>
        <v>91.5</v>
      </c>
      <c r="M23" s="16">
        <f>J23+L23</f>
        <v>132.5</v>
      </c>
      <c r="N23" s="129">
        <f>0.6*M23</f>
        <v>79.5</v>
      </c>
      <c r="O23" s="70">
        <v>18</v>
      </c>
      <c r="P23" s="72" t="s">
        <v>103</v>
      </c>
      <c r="Q23" s="24" t="s">
        <v>59</v>
      </c>
      <c r="R23" s="18"/>
    </row>
    <row r="24" spans="1:18" s="1" customFormat="1" ht="15.75" thickBot="1">
      <c r="A24" s="112">
        <v>3</v>
      </c>
      <c r="B24" s="200" t="s">
        <v>67</v>
      </c>
      <c r="C24" s="201"/>
      <c r="D24" s="202"/>
      <c r="E24" s="93">
        <v>2004</v>
      </c>
      <c r="F24" s="71" t="s">
        <v>33</v>
      </c>
      <c r="G24" s="67" t="s">
        <v>47</v>
      </c>
      <c r="H24" s="94">
        <v>68.7</v>
      </c>
      <c r="I24" s="95">
        <v>16</v>
      </c>
      <c r="J24" s="96">
        <v>46</v>
      </c>
      <c r="K24" s="96">
        <v>60</v>
      </c>
      <c r="L24" s="16">
        <f>K24/2</f>
        <v>30</v>
      </c>
      <c r="M24" s="16">
        <v>76</v>
      </c>
      <c r="N24" s="16">
        <v>38</v>
      </c>
      <c r="O24" s="96">
        <v>16</v>
      </c>
      <c r="P24" s="65" t="s">
        <v>112</v>
      </c>
      <c r="Q24" s="32" t="s">
        <v>111</v>
      </c>
      <c r="R24" s="18"/>
    </row>
    <row r="25" spans="1:18" s="1" customFormat="1" ht="15.75" thickBot="1">
      <c r="A25" s="160" t="s">
        <v>23</v>
      </c>
      <c r="B25" s="161"/>
      <c r="C25" s="161"/>
      <c r="D25" s="161"/>
      <c r="E25" s="161"/>
      <c r="F25" s="161"/>
      <c r="G25" s="161"/>
      <c r="H25" s="161"/>
      <c r="I25" s="161"/>
      <c r="J25" s="161"/>
      <c r="K25" s="161"/>
      <c r="L25" s="161"/>
      <c r="M25" s="161"/>
      <c r="N25" s="161"/>
      <c r="O25" s="161"/>
      <c r="P25" s="161"/>
      <c r="Q25" s="162"/>
      <c r="R25" s="18"/>
    </row>
    <row r="26" spans="1:18" s="1" customFormat="1">
      <c r="A26" s="100">
        <v>1</v>
      </c>
      <c r="B26" s="62" t="s">
        <v>65</v>
      </c>
      <c r="C26" s="111"/>
      <c r="D26" s="19"/>
      <c r="E26" s="20">
        <v>1998</v>
      </c>
      <c r="F26" s="47">
        <v>1</v>
      </c>
      <c r="G26" s="40" t="s">
        <v>44</v>
      </c>
      <c r="H26" s="48">
        <v>84.6</v>
      </c>
      <c r="I26" s="49">
        <v>24</v>
      </c>
      <c r="J26" s="109">
        <v>70</v>
      </c>
      <c r="K26" s="109">
        <v>210</v>
      </c>
      <c r="L26" s="16">
        <f>K26/2</f>
        <v>105</v>
      </c>
      <c r="M26" s="16">
        <f>J26+L26</f>
        <v>175</v>
      </c>
      <c r="N26" s="88">
        <f>1*M26</f>
        <v>175</v>
      </c>
      <c r="O26" s="42">
        <v>20</v>
      </c>
      <c r="P26" s="21">
        <v>1</v>
      </c>
      <c r="Q26" s="50" t="s">
        <v>50</v>
      </c>
      <c r="R26" s="18"/>
    </row>
    <row r="27" spans="1:18" s="1" customFormat="1">
      <c r="A27" s="15">
        <v>2</v>
      </c>
      <c r="B27" s="26" t="s">
        <v>78</v>
      </c>
      <c r="C27" s="114"/>
      <c r="D27" s="27"/>
      <c r="E27" s="28">
        <v>1997</v>
      </c>
      <c r="F27" s="16" t="s">
        <v>34</v>
      </c>
      <c r="G27" s="40" t="s">
        <v>47</v>
      </c>
      <c r="H27" s="29">
        <v>74.5</v>
      </c>
      <c r="I27" s="95">
        <v>24</v>
      </c>
      <c r="J27" s="30">
        <v>61</v>
      </c>
      <c r="K27" s="30">
        <v>83</v>
      </c>
      <c r="L27" s="16">
        <f>K27/2</f>
        <v>41.5</v>
      </c>
      <c r="M27" s="16">
        <f>J27+L27</f>
        <v>102.5</v>
      </c>
      <c r="N27" s="88">
        <f>1*M27</f>
        <v>102.5</v>
      </c>
      <c r="O27" s="30">
        <v>18</v>
      </c>
      <c r="P27" s="21">
        <v>3</v>
      </c>
      <c r="Q27" s="31" t="s">
        <v>35</v>
      </c>
      <c r="R27" s="18"/>
    </row>
    <row r="28" spans="1:18" s="1" customFormat="1" ht="15.75" thickBot="1">
      <c r="A28" s="15">
        <v>3</v>
      </c>
      <c r="B28" s="46" t="s">
        <v>96</v>
      </c>
      <c r="C28" s="73"/>
      <c r="D28" s="19"/>
      <c r="E28" s="20">
        <v>1995</v>
      </c>
      <c r="F28" s="47" t="s">
        <v>33</v>
      </c>
      <c r="G28" s="67" t="s">
        <v>47</v>
      </c>
      <c r="H28" s="48">
        <v>82.9</v>
      </c>
      <c r="I28" s="41">
        <v>24</v>
      </c>
      <c r="J28" s="66">
        <v>34</v>
      </c>
      <c r="K28" s="66">
        <v>80</v>
      </c>
      <c r="L28" s="16">
        <f>K28/2</f>
        <v>40</v>
      </c>
      <c r="M28" s="16">
        <f>J28+L28</f>
        <v>74</v>
      </c>
      <c r="N28" s="88">
        <f>1*M28</f>
        <v>74</v>
      </c>
      <c r="O28" s="66">
        <v>16</v>
      </c>
      <c r="P28" s="72" t="s">
        <v>89</v>
      </c>
      <c r="Q28" s="61" t="s">
        <v>32</v>
      </c>
      <c r="R28" s="18"/>
    </row>
    <row r="29" spans="1:18" s="1" customFormat="1" ht="15.75" thickBot="1">
      <c r="A29" s="160" t="s">
        <v>24</v>
      </c>
      <c r="B29" s="161"/>
      <c r="C29" s="161"/>
      <c r="D29" s="161"/>
      <c r="E29" s="161"/>
      <c r="F29" s="161"/>
      <c r="G29" s="161"/>
      <c r="H29" s="161"/>
      <c r="I29" s="161"/>
      <c r="J29" s="161"/>
      <c r="K29" s="161"/>
      <c r="L29" s="161"/>
      <c r="M29" s="161"/>
      <c r="N29" s="161"/>
      <c r="O29" s="161"/>
      <c r="P29" s="161"/>
      <c r="Q29" s="162"/>
      <c r="R29" s="18"/>
    </row>
    <row r="30" spans="1:18" s="1" customFormat="1">
      <c r="A30" s="100">
        <v>1</v>
      </c>
      <c r="B30" s="46" t="s">
        <v>74</v>
      </c>
      <c r="C30" s="115"/>
      <c r="D30" s="19"/>
      <c r="E30" s="20">
        <v>1973</v>
      </c>
      <c r="F30" s="47" t="s">
        <v>46</v>
      </c>
      <c r="G30" s="40" t="s">
        <v>72</v>
      </c>
      <c r="H30" s="48">
        <v>91.5</v>
      </c>
      <c r="I30" s="49">
        <v>24</v>
      </c>
      <c r="J30" s="16">
        <v>152</v>
      </c>
      <c r="K30" s="16">
        <v>211</v>
      </c>
      <c r="L30" s="16">
        <f>K30/2</f>
        <v>105.5</v>
      </c>
      <c r="M30" s="16">
        <f>J30+L30</f>
        <v>257.5</v>
      </c>
      <c r="N30" s="88">
        <f>1*M30</f>
        <v>257.5</v>
      </c>
      <c r="O30" s="16">
        <v>20</v>
      </c>
      <c r="P30" s="21">
        <v>1</v>
      </c>
      <c r="Q30" s="50" t="s">
        <v>75</v>
      </c>
      <c r="R30" s="18"/>
    </row>
    <row r="31" spans="1:18" s="1" customFormat="1">
      <c r="A31" s="15">
        <v>2</v>
      </c>
      <c r="B31" s="122" t="s">
        <v>84</v>
      </c>
      <c r="C31" s="144"/>
      <c r="D31" s="19"/>
      <c r="E31" s="123">
        <v>1997</v>
      </c>
      <c r="F31" s="42" t="s">
        <v>34</v>
      </c>
      <c r="G31" s="40" t="s">
        <v>44</v>
      </c>
      <c r="H31" s="124">
        <v>85.2</v>
      </c>
      <c r="I31" s="125">
        <v>24</v>
      </c>
      <c r="J31" s="42">
        <v>117</v>
      </c>
      <c r="K31" s="42">
        <v>215</v>
      </c>
      <c r="L31" s="16">
        <f>K31/2</f>
        <v>107.5</v>
      </c>
      <c r="M31" s="16">
        <f>J31+L31</f>
        <v>224.5</v>
      </c>
      <c r="N31" s="88">
        <f>1*M31</f>
        <v>224.5</v>
      </c>
      <c r="O31" s="42">
        <v>18</v>
      </c>
      <c r="P31" s="21">
        <v>1</v>
      </c>
      <c r="Q31" s="126" t="s">
        <v>56</v>
      </c>
      <c r="R31" s="18"/>
    </row>
    <row r="32" spans="1:18" s="1" customFormat="1">
      <c r="A32" s="15">
        <v>3</v>
      </c>
      <c r="B32" s="90" t="s">
        <v>79</v>
      </c>
      <c r="C32" s="91"/>
      <c r="D32" s="92"/>
      <c r="E32" s="93">
        <v>1994</v>
      </c>
      <c r="F32" s="71" t="s">
        <v>34</v>
      </c>
      <c r="G32" s="67" t="s">
        <v>44</v>
      </c>
      <c r="H32" s="94">
        <v>92.6</v>
      </c>
      <c r="I32" s="95">
        <v>24</v>
      </c>
      <c r="J32" s="96">
        <v>98</v>
      </c>
      <c r="K32" s="96">
        <v>206</v>
      </c>
      <c r="L32" s="16">
        <f>K32/2</f>
        <v>103</v>
      </c>
      <c r="M32" s="16">
        <f>J32+L32</f>
        <v>201</v>
      </c>
      <c r="N32" s="88">
        <f>1*M32</f>
        <v>201</v>
      </c>
      <c r="O32" s="96">
        <v>16</v>
      </c>
      <c r="P32" s="72">
        <v>1</v>
      </c>
      <c r="Q32" s="22" t="s">
        <v>56</v>
      </c>
      <c r="R32" s="18"/>
    </row>
    <row r="33" spans="1:18" s="1" customFormat="1" ht="15.75" thickBot="1">
      <c r="A33" s="15">
        <v>4</v>
      </c>
      <c r="B33" s="90" t="s">
        <v>97</v>
      </c>
      <c r="C33" s="91"/>
      <c r="D33" s="92"/>
      <c r="E33" s="93">
        <v>2002</v>
      </c>
      <c r="F33" s="71">
        <v>3</v>
      </c>
      <c r="G33" s="67" t="s">
        <v>47</v>
      </c>
      <c r="H33" s="94">
        <v>85.3</v>
      </c>
      <c r="I33" s="95">
        <v>24</v>
      </c>
      <c r="J33" s="96">
        <v>70</v>
      </c>
      <c r="K33" s="96">
        <v>132</v>
      </c>
      <c r="L33" s="16">
        <f>K33/2</f>
        <v>66</v>
      </c>
      <c r="M33" s="16">
        <f>J33+L33</f>
        <v>136</v>
      </c>
      <c r="N33" s="88">
        <f>1*M33</f>
        <v>136</v>
      </c>
      <c r="O33" s="96">
        <v>15</v>
      </c>
      <c r="P33" s="72" t="s">
        <v>98</v>
      </c>
      <c r="Q33" s="22" t="s">
        <v>69</v>
      </c>
      <c r="R33" s="18"/>
    </row>
    <row r="34" spans="1:18" s="1" customFormat="1" ht="15.75" thickBot="1">
      <c r="A34" s="167" t="s">
        <v>21</v>
      </c>
      <c r="B34" s="168"/>
      <c r="C34" s="168"/>
      <c r="D34" s="168"/>
      <c r="E34" s="168"/>
      <c r="F34" s="168"/>
      <c r="G34" s="168"/>
      <c r="H34" s="168"/>
      <c r="I34" s="168"/>
      <c r="J34" s="168"/>
      <c r="K34" s="168"/>
      <c r="L34" s="168"/>
      <c r="M34" s="168"/>
      <c r="N34" s="168"/>
      <c r="O34" s="168"/>
      <c r="P34" s="168"/>
      <c r="Q34" s="169"/>
      <c r="R34" s="18"/>
    </row>
    <row r="35" spans="1:18" s="1" customFormat="1" ht="15.75" thickBot="1">
      <c r="A35" s="167" t="s">
        <v>63</v>
      </c>
      <c r="B35" s="168"/>
      <c r="C35" s="168"/>
      <c r="D35" s="168"/>
      <c r="E35" s="168"/>
      <c r="F35" s="168"/>
      <c r="G35" s="168"/>
      <c r="H35" s="168"/>
      <c r="I35" s="168"/>
      <c r="J35" s="168"/>
      <c r="K35" s="168"/>
      <c r="L35" s="168"/>
      <c r="M35" s="168"/>
      <c r="N35" s="168"/>
      <c r="O35" s="168"/>
      <c r="P35" s="168"/>
      <c r="Q35" s="169"/>
      <c r="R35" s="18"/>
    </row>
    <row r="36" spans="1:18" s="1" customFormat="1" ht="15.75" thickBot="1">
      <c r="A36" s="160" t="s">
        <v>6</v>
      </c>
      <c r="B36" s="161"/>
      <c r="C36" s="161"/>
      <c r="D36" s="161"/>
      <c r="E36" s="161"/>
      <c r="F36" s="161"/>
      <c r="G36" s="161"/>
      <c r="H36" s="161"/>
      <c r="I36" s="161"/>
      <c r="J36" s="161"/>
      <c r="K36" s="161"/>
      <c r="L36" s="161"/>
      <c r="M36" s="161"/>
      <c r="N36" s="161"/>
      <c r="O36" s="161"/>
      <c r="P36" s="161"/>
      <c r="Q36" s="162"/>
      <c r="R36" s="18"/>
    </row>
    <row r="37" spans="1:18" s="1" customFormat="1">
      <c r="A37" s="100">
        <v>1</v>
      </c>
      <c r="B37" s="46" t="s">
        <v>95</v>
      </c>
      <c r="C37" s="89"/>
      <c r="D37" s="19"/>
      <c r="E37" s="20">
        <v>2002</v>
      </c>
      <c r="F37" s="47">
        <v>3</v>
      </c>
      <c r="G37" s="40" t="s">
        <v>47</v>
      </c>
      <c r="H37" s="48">
        <v>55</v>
      </c>
      <c r="I37" s="49">
        <v>24</v>
      </c>
      <c r="J37" s="16">
        <v>64</v>
      </c>
      <c r="K37" s="16"/>
      <c r="L37" s="16"/>
      <c r="M37" s="16"/>
      <c r="N37" s="16">
        <f>1*J37</f>
        <v>64</v>
      </c>
      <c r="O37" s="16">
        <v>20</v>
      </c>
      <c r="P37" s="21" t="s">
        <v>99</v>
      </c>
      <c r="Q37" s="50" t="s">
        <v>35</v>
      </c>
      <c r="R37" s="18"/>
    </row>
    <row r="38" spans="1:18" s="1" customFormat="1">
      <c r="A38" s="15">
        <v>2</v>
      </c>
      <c r="B38" s="90" t="s">
        <v>100</v>
      </c>
      <c r="C38" s="91"/>
      <c r="D38" s="92"/>
      <c r="E38" s="93">
        <v>2002</v>
      </c>
      <c r="F38" s="71">
        <v>3</v>
      </c>
      <c r="G38" s="40" t="s">
        <v>47</v>
      </c>
      <c r="H38" s="94">
        <v>60.2</v>
      </c>
      <c r="I38" s="95">
        <v>24</v>
      </c>
      <c r="J38" s="96">
        <v>52</v>
      </c>
      <c r="K38" s="96"/>
      <c r="L38" s="71"/>
      <c r="M38" s="16"/>
      <c r="N38" s="16">
        <f>1*J38</f>
        <v>52</v>
      </c>
      <c r="O38" s="96">
        <v>18</v>
      </c>
      <c r="P38" s="72" t="s">
        <v>98</v>
      </c>
      <c r="Q38" s="22" t="s">
        <v>69</v>
      </c>
      <c r="R38" s="18"/>
    </row>
    <row r="39" spans="1:18" s="1" customFormat="1" ht="15.75" thickBot="1">
      <c r="A39" s="15">
        <v>3</v>
      </c>
      <c r="B39" s="63" t="s">
        <v>94</v>
      </c>
      <c r="C39" s="63"/>
      <c r="D39" s="64"/>
      <c r="E39" s="65">
        <v>2004</v>
      </c>
      <c r="F39" s="66" t="s">
        <v>33</v>
      </c>
      <c r="G39" s="67" t="s">
        <v>47</v>
      </c>
      <c r="H39" s="68">
        <v>59</v>
      </c>
      <c r="I39" s="69">
        <v>16</v>
      </c>
      <c r="J39" s="70">
        <v>73</v>
      </c>
      <c r="K39" s="70"/>
      <c r="L39" s="71"/>
      <c r="M39" s="16"/>
      <c r="N39" s="16">
        <f>0.6*J39</f>
        <v>43.8</v>
      </c>
      <c r="O39" s="70">
        <v>16</v>
      </c>
      <c r="P39" s="72" t="s">
        <v>92</v>
      </c>
      <c r="Q39" s="24" t="s">
        <v>35</v>
      </c>
      <c r="R39" s="18"/>
    </row>
    <row r="40" spans="1:18" s="1" customFormat="1" ht="15.75" thickBot="1">
      <c r="A40" s="160" t="s">
        <v>25</v>
      </c>
      <c r="B40" s="161"/>
      <c r="C40" s="161"/>
      <c r="D40" s="161"/>
      <c r="E40" s="161"/>
      <c r="F40" s="161"/>
      <c r="G40" s="161"/>
      <c r="H40" s="161"/>
      <c r="I40" s="161"/>
      <c r="J40" s="161"/>
      <c r="K40" s="161"/>
      <c r="L40" s="161"/>
      <c r="M40" s="161"/>
      <c r="N40" s="161"/>
      <c r="O40" s="161"/>
      <c r="P40" s="161"/>
      <c r="Q40" s="162"/>
      <c r="R40" s="18"/>
    </row>
    <row r="41" spans="1:18" s="1" customFormat="1">
      <c r="A41" s="100">
        <v>1</v>
      </c>
      <c r="B41" s="83" t="s">
        <v>70</v>
      </c>
      <c r="C41" s="83"/>
      <c r="D41" s="84"/>
      <c r="E41" s="66">
        <v>1999</v>
      </c>
      <c r="F41" s="85" t="s">
        <v>34</v>
      </c>
      <c r="G41" s="67" t="s">
        <v>44</v>
      </c>
      <c r="H41" s="86">
        <v>66.5</v>
      </c>
      <c r="I41" s="87">
        <v>24</v>
      </c>
      <c r="J41" s="66">
        <v>63</v>
      </c>
      <c r="K41" s="66"/>
      <c r="L41" s="16"/>
      <c r="M41" s="16"/>
      <c r="N41" s="16">
        <f>1*J41</f>
        <v>63</v>
      </c>
      <c r="O41" s="66">
        <v>20</v>
      </c>
      <c r="P41" s="65">
        <v>2</v>
      </c>
      <c r="Q41" s="23" t="s">
        <v>86</v>
      </c>
      <c r="R41" s="18"/>
    </row>
    <row r="42" spans="1:18" s="1" customFormat="1">
      <c r="A42" s="15">
        <v>2</v>
      </c>
      <c r="B42" s="90" t="s">
        <v>102</v>
      </c>
      <c r="C42" s="91"/>
      <c r="D42" s="92"/>
      <c r="E42" s="93">
        <v>2002</v>
      </c>
      <c r="F42" s="71">
        <v>3</v>
      </c>
      <c r="G42" s="67" t="s">
        <v>47</v>
      </c>
      <c r="H42" s="94">
        <v>63.9</v>
      </c>
      <c r="I42" s="95">
        <v>24</v>
      </c>
      <c r="J42" s="96">
        <v>57</v>
      </c>
      <c r="K42" s="96"/>
      <c r="L42" s="71"/>
      <c r="M42" s="16"/>
      <c r="N42" s="16">
        <f>1*J42</f>
        <v>57</v>
      </c>
      <c r="O42" s="96">
        <v>18</v>
      </c>
      <c r="P42" s="72" t="s">
        <v>98</v>
      </c>
      <c r="Q42" s="22" t="s">
        <v>35</v>
      </c>
      <c r="R42" s="18"/>
    </row>
    <row r="43" spans="1:18" s="1" customFormat="1" ht="15.75" thickBot="1">
      <c r="A43" s="15">
        <v>3</v>
      </c>
      <c r="B43" s="63"/>
      <c r="C43" s="63"/>
      <c r="D43" s="64"/>
      <c r="E43" s="65"/>
      <c r="F43" s="66"/>
      <c r="G43" s="67"/>
      <c r="H43" s="68"/>
      <c r="I43" s="69"/>
      <c r="J43" s="70"/>
      <c r="K43" s="70"/>
      <c r="L43" s="71"/>
      <c r="M43" s="16"/>
      <c r="N43" s="16"/>
      <c r="O43" s="70"/>
      <c r="P43" s="72"/>
      <c r="Q43" s="24"/>
      <c r="R43" s="18"/>
    </row>
    <row r="44" spans="1:18" s="1" customFormat="1" ht="15.75" thickBot="1">
      <c r="A44" s="160" t="s">
        <v>22</v>
      </c>
      <c r="B44" s="161"/>
      <c r="C44" s="161"/>
      <c r="D44" s="161"/>
      <c r="E44" s="161"/>
      <c r="F44" s="161"/>
      <c r="G44" s="161"/>
      <c r="H44" s="161"/>
      <c r="I44" s="161"/>
      <c r="J44" s="161"/>
      <c r="K44" s="161"/>
      <c r="L44" s="161"/>
      <c r="M44" s="161"/>
      <c r="N44" s="161"/>
      <c r="O44" s="161"/>
      <c r="P44" s="161"/>
      <c r="Q44" s="162"/>
      <c r="R44" s="18"/>
    </row>
    <row r="45" spans="1:18" s="1" customFormat="1">
      <c r="A45" s="100">
        <v>1</v>
      </c>
      <c r="B45" s="105" t="s">
        <v>80</v>
      </c>
      <c r="C45" s="97"/>
      <c r="D45" s="106"/>
      <c r="E45" s="20">
        <v>1997</v>
      </c>
      <c r="F45" s="42" t="s">
        <v>34</v>
      </c>
      <c r="G45" s="40" t="s">
        <v>47</v>
      </c>
      <c r="H45" s="107">
        <v>73</v>
      </c>
      <c r="I45" s="108">
        <v>16</v>
      </c>
      <c r="J45" s="16">
        <v>53</v>
      </c>
      <c r="K45" s="16"/>
      <c r="L45" s="16"/>
      <c r="M45" s="16"/>
      <c r="N45" s="16">
        <f>0.6*J45</f>
        <v>31.799999999999997</v>
      </c>
      <c r="O45" s="16">
        <v>20</v>
      </c>
      <c r="P45" s="21" t="s">
        <v>91</v>
      </c>
      <c r="Q45" s="50" t="s">
        <v>35</v>
      </c>
      <c r="R45" s="18"/>
    </row>
    <row r="46" spans="1:18" s="1" customFormat="1">
      <c r="A46" s="15">
        <v>2</v>
      </c>
      <c r="B46" s="90"/>
      <c r="C46" s="91"/>
      <c r="D46" s="92"/>
      <c r="E46" s="93"/>
      <c r="F46" s="71"/>
      <c r="G46" s="67"/>
      <c r="H46" s="94"/>
      <c r="I46" s="95"/>
      <c r="J46" s="96"/>
      <c r="K46" s="96"/>
      <c r="L46" s="71"/>
      <c r="M46" s="16"/>
      <c r="N46" s="16"/>
      <c r="O46" s="96"/>
      <c r="P46" s="72"/>
      <c r="Q46" s="22"/>
      <c r="R46" s="18"/>
    </row>
    <row r="47" spans="1:18" s="1" customFormat="1" ht="15.75" thickBot="1">
      <c r="A47" s="15">
        <v>3</v>
      </c>
      <c r="B47" s="63"/>
      <c r="C47" s="63"/>
      <c r="D47" s="64"/>
      <c r="E47" s="65"/>
      <c r="F47" s="66"/>
      <c r="G47" s="67"/>
      <c r="H47" s="68"/>
      <c r="I47" s="69"/>
      <c r="J47" s="70"/>
      <c r="K47" s="70"/>
      <c r="L47" s="71"/>
      <c r="M47" s="16"/>
      <c r="N47" s="16"/>
      <c r="O47" s="70"/>
      <c r="P47" s="72"/>
      <c r="Q47" s="24"/>
      <c r="R47" s="18"/>
    </row>
    <row r="48" spans="1:18" s="1" customFormat="1" ht="15.75" thickBot="1">
      <c r="A48" s="160" t="s">
        <v>23</v>
      </c>
      <c r="B48" s="161"/>
      <c r="C48" s="161"/>
      <c r="D48" s="161"/>
      <c r="E48" s="161"/>
      <c r="F48" s="161"/>
      <c r="G48" s="161"/>
      <c r="H48" s="161"/>
      <c r="I48" s="161"/>
      <c r="J48" s="161"/>
      <c r="K48" s="161"/>
      <c r="L48" s="161"/>
      <c r="M48" s="161"/>
      <c r="N48" s="161"/>
      <c r="O48" s="161"/>
      <c r="P48" s="161"/>
      <c r="Q48" s="162"/>
      <c r="R48" s="18"/>
    </row>
    <row r="49" spans="1:18" s="1" customFormat="1">
      <c r="A49" s="100">
        <v>1</v>
      </c>
      <c r="B49" s="26" t="s">
        <v>76</v>
      </c>
      <c r="C49" s="81"/>
      <c r="D49" s="27"/>
      <c r="E49" s="28">
        <v>1998</v>
      </c>
      <c r="F49" s="16" t="s">
        <v>34</v>
      </c>
      <c r="G49" s="40" t="s">
        <v>77</v>
      </c>
      <c r="H49" s="29">
        <v>74.5</v>
      </c>
      <c r="I49" s="95">
        <v>24</v>
      </c>
      <c r="J49" s="30">
        <v>74</v>
      </c>
      <c r="K49" s="30"/>
      <c r="L49" s="16"/>
      <c r="M49" s="16"/>
      <c r="N49" s="16">
        <f>1*J49</f>
        <v>74</v>
      </c>
      <c r="O49" s="30">
        <v>20</v>
      </c>
      <c r="P49" s="21">
        <v>2</v>
      </c>
      <c r="Q49" s="23" t="s">
        <v>86</v>
      </c>
      <c r="R49" s="18"/>
    </row>
    <row r="50" spans="1:18" s="1" customFormat="1">
      <c r="A50" s="112">
        <v>2</v>
      </c>
      <c r="B50" s="46" t="s">
        <v>57</v>
      </c>
      <c r="C50" s="73"/>
      <c r="D50" s="19"/>
      <c r="E50" s="20">
        <v>1995</v>
      </c>
      <c r="F50" s="47" t="s">
        <v>34</v>
      </c>
      <c r="G50" s="67" t="s">
        <v>44</v>
      </c>
      <c r="H50" s="48">
        <v>78</v>
      </c>
      <c r="I50" s="41">
        <v>24</v>
      </c>
      <c r="J50" s="66">
        <v>72</v>
      </c>
      <c r="K50" s="66"/>
      <c r="L50" s="16"/>
      <c r="M50" s="16"/>
      <c r="N50" s="16">
        <f t="shared" ref="N50:N51" si="0">1*J50</f>
        <v>72</v>
      </c>
      <c r="O50" s="66">
        <v>18</v>
      </c>
      <c r="P50" s="72">
        <v>2</v>
      </c>
      <c r="Q50" s="61" t="s">
        <v>50</v>
      </c>
      <c r="R50" s="18"/>
    </row>
    <row r="51" spans="1:18" s="1" customFormat="1" ht="15.75" thickBot="1">
      <c r="A51" s="15">
        <v>3</v>
      </c>
      <c r="B51" s="90" t="s">
        <v>101</v>
      </c>
      <c r="C51" s="91"/>
      <c r="D51" s="92"/>
      <c r="E51" s="93">
        <v>2002</v>
      </c>
      <c r="F51" s="71" t="s">
        <v>48</v>
      </c>
      <c r="G51" s="67" t="s">
        <v>47</v>
      </c>
      <c r="H51" s="94">
        <v>69.3</v>
      </c>
      <c r="I51" s="95">
        <v>24</v>
      </c>
      <c r="J51" s="96">
        <v>68</v>
      </c>
      <c r="K51" s="96"/>
      <c r="L51" s="71"/>
      <c r="M51" s="16"/>
      <c r="N51" s="16">
        <f t="shared" si="0"/>
        <v>68</v>
      </c>
      <c r="O51" s="96">
        <v>16</v>
      </c>
      <c r="P51" s="72" t="s">
        <v>98</v>
      </c>
      <c r="Q51" s="22" t="s">
        <v>35</v>
      </c>
      <c r="R51" s="18"/>
    </row>
    <row r="52" spans="1:18" s="1" customFormat="1" ht="15.75" thickBot="1">
      <c r="A52" s="167" t="s">
        <v>64</v>
      </c>
      <c r="B52" s="168"/>
      <c r="C52" s="168"/>
      <c r="D52" s="168"/>
      <c r="E52" s="168"/>
      <c r="F52" s="168"/>
      <c r="G52" s="168"/>
      <c r="H52" s="168"/>
      <c r="I52" s="168"/>
      <c r="J52" s="168"/>
      <c r="K52" s="168"/>
      <c r="L52" s="168"/>
      <c r="M52" s="168"/>
      <c r="N52" s="168"/>
      <c r="O52" s="168"/>
      <c r="P52" s="168"/>
      <c r="Q52" s="169"/>
      <c r="R52" s="18"/>
    </row>
    <row r="53" spans="1:18" s="1" customFormat="1" ht="15.75" thickBot="1">
      <c r="A53" s="160" t="s">
        <v>6</v>
      </c>
      <c r="B53" s="161"/>
      <c r="C53" s="161"/>
      <c r="D53" s="161"/>
      <c r="E53" s="161"/>
      <c r="F53" s="161"/>
      <c r="G53" s="161"/>
      <c r="H53" s="161"/>
      <c r="I53" s="161"/>
      <c r="J53" s="161"/>
      <c r="K53" s="161"/>
      <c r="L53" s="161"/>
      <c r="M53" s="161"/>
      <c r="N53" s="161"/>
      <c r="O53" s="161"/>
      <c r="P53" s="161"/>
      <c r="Q53" s="162"/>
      <c r="R53" s="18"/>
    </row>
    <row r="54" spans="1:18" s="1" customFormat="1">
      <c r="A54" s="15">
        <v>1</v>
      </c>
      <c r="B54" s="46" t="s">
        <v>39</v>
      </c>
      <c r="C54" s="46"/>
      <c r="D54" s="19"/>
      <c r="E54" s="20">
        <v>1997</v>
      </c>
      <c r="F54" s="47" t="s">
        <v>34</v>
      </c>
      <c r="G54" s="40" t="s">
        <v>47</v>
      </c>
      <c r="H54" s="48">
        <v>57.5</v>
      </c>
      <c r="I54" s="49">
        <v>12</v>
      </c>
      <c r="J54" s="16">
        <v>74</v>
      </c>
      <c r="K54" s="16"/>
      <c r="L54" s="16"/>
      <c r="M54" s="16"/>
      <c r="N54" s="16">
        <f>0.3*J54</f>
        <v>22.2</v>
      </c>
      <c r="O54" s="16">
        <v>20</v>
      </c>
      <c r="P54" s="21" t="s">
        <v>89</v>
      </c>
      <c r="Q54" s="50" t="s">
        <v>32</v>
      </c>
      <c r="R54" s="18"/>
    </row>
    <row r="55" spans="1:18" s="1" customFormat="1">
      <c r="A55" s="113">
        <v>2</v>
      </c>
      <c r="B55" s="26"/>
      <c r="C55" s="114"/>
      <c r="D55" s="27"/>
      <c r="E55" s="28"/>
      <c r="F55" s="16"/>
      <c r="G55" s="40"/>
      <c r="H55" s="29"/>
      <c r="I55" s="41"/>
      <c r="J55" s="30"/>
      <c r="K55" s="30"/>
      <c r="L55" s="16"/>
      <c r="M55" s="16"/>
      <c r="N55" s="16"/>
      <c r="O55" s="30"/>
      <c r="P55" s="21"/>
      <c r="Q55" s="31"/>
      <c r="R55" s="18"/>
    </row>
    <row r="56" spans="1:18" s="1" customFormat="1" ht="15.75" thickBot="1">
      <c r="A56" s="112">
        <v>3</v>
      </c>
      <c r="B56" s="46"/>
      <c r="C56" s="46"/>
      <c r="D56" s="19"/>
      <c r="E56" s="20"/>
      <c r="F56" s="47"/>
      <c r="G56" s="40"/>
      <c r="H56" s="48"/>
      <c r="I56" s="49"/>
      <c r="J56" s="16"/>
      <c r="K56" s="16"/>
      <c r="L56" s="16"/>
      <c r="M56" s="16"/>
      <c r="N56" s="16"/>
      <c r="O56" s="16"/>
      <c r="P56" s="21"/>
      <c r="Q56" s="50"/>
      <c r="R56" s="18"/>
    </row>
    <row r="57" spans="1:18" s="1" customFormat="1" ht="15.75" thickBot="1">
      <c r="A57" s="160" t="s">
        <v>43</v>
      </c>
      <c r="B57" s="161"/>
      <c r="C57" s="161"/>
      <c r="D57" s="161"/>
      <c r="E57" s="161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8"/>
    </row>
    <row r="58" spans="1:18" s="1" customFormat="1">
      <c r="A58" s="100">
        <v>1</v>
      </c>
      <c r="B58" s="90" t="s">
        <v>36</v>
      </c>
      <c r="C58" s="91"/>
      <c r="D58" s="92"/>
      <c r="E58" s="117">
        <v>1999</v>
      </c>
      <c r="F58" s="118" t="s">
        <v>31</v>
      </c>
      <c r="G58" s="98" t="s">
        <v>47</v>
      </c>
      <c r="H58" s="119">
        <v>63.8</v>
      </c>
      <c r="I58" s="120">
        <v>16</v>
      </c>
      <c r="J58" s="96">
        <v>39</v>
      </c>
      <c r="K58" s="96"/>
      <c r="L58" s="71"/>
      <c r="M58" s="16"/>
      <c r="N58" s="16">
        <f>0.5*J58</f>
        <v>19.5</v>
      </c>
      <c r="O58" s="96">
        <v>20</v>
      </c>
      <c r="P58" s="72" t="s">
        <v>89</v>
      </c>
      <c r="Q58" s="121" t="s">
        <v>32</v>
      </c>
      <c r="R58" s="18"/>
    </row>
    <row r="59" spans="1:18" s="1" customFormat="1">
      <c r="A59" s="15">
        <v>2</v>
      </c>
      <c r="B59" s="90" t="s">
        <v>37</v>
      </c>
      <c r="C59" s="91"/>
      <c r="D59" s="92"/>
      <c r="E59" s="28">
        <v>1985</v>
      </c>
      <c r="F59" s="16" t="s">
        <v>46</v>
      </c>
      <c r="G59" s="40" t="s">
        <v>47</v>
      </c>
      <c r="H59" s="29">
        <v>70</v>
      </c>
      <c r="I59" s="41">
        <v>16</v>
      </c>
      <c r="J59" s="96">
        <v>30</v>
      </c>
      <c r="K59" s="96"/>
      <c r="L59" s="71"/>
      <c r="M59" s="16"/>
      <c r="N59" s="16">
        <f>0.5*J59</f>
        <v>15</v>
      </c>
      <c r="O59" s="96">
        <v>18</v>
      </c>
      <c r="P59" s="72" t="s">
        <v>89</v>
      </c>
      <c r="Q59" s="31" t="s">
        <v>32</v>
      </c>
      <c r="R59" s="18"/>
    </row>
    <row r="60" spans="1:18" s="1" customFormat="1" ht="15.75" thickBot="1">
      <c r="A60" s="15">
        <v>3</v>
      </c>
      <c r="B60" s="73"/>
      <c r="C60" s="73"/>
      <c r="D60" s="74"/>
      <c r="E60" s="65"/>
      <c r="F60" s="75"/>
      <c r="G60" s="76"/>
      <c r="H60" s="77"/>
      <c r="I60" s="78"/>
      <c r="J60" s="71"/>
      <c r="K60" s="71"/>
      <c r="L60" s="71"/>
      <c r="M60" s="16"/>
      <c r="N60" s="16"/>
      <c r="O60" s="71"/>
      <c r="P60" s="72"/>
      <c r="Q60" s="32"/>
      <c r="R60" s="18"/>
    </row>
    <row r="61" spans="1:18" s="1" customFormat="1" ht="15.75" thickBot="1">
      <c r="A61" s="167" t="s">
        <v>14</v>
      </c>
      <c r="B61" s="168"/>
      <c r="C61" s="168"/>
      <c r="D61" s="168"/>
      <c r="E61" s="168"/>
      <c r="F61" s="168"/>
      <c r="G61" s="168"/>
      <c r="H61" s="168"/>
      <c r="I61" s="168"/>
      <c r="J61" s="168"/>
      <c r="K61" s="168"/>
      <c r="L61" s="168"/>
      <c r="M61" s="168"/>
      <c r="N61" s="168"/>
      <c r="O61" s="168"/>
      <c r="P61" s="168"/>
      <c r="Q61" s="169"/>
      <c r="R61" s="18"/>
    </row>
    <row r="62" spans="1:18" s="1" customFormat="1" ht="15.75" thickBot="1">
      <c r="A62" s="160" t="s">
        <v>6</v>
      </c>
      <c r="B62" s="161"/>
      <c r="C62" s="161"/>
      <c r="D62" s="161"/>
      <c r="E62" s="161"/>
      <c r="F62" s="161"/>
      <c r="G62" s="161"/>
      <c r="H62" s="161"/>
      <c r="I62" s="161"/>
      <c r="J62" s="161"/>
      <c r="K62" s="161"/>
      <c r="L62" s="161"/>
      <c r="M62" s="161"/>
      <c r="N62" s="161"/>
      <c r="O62" s="161"/>
      <c r="P62" s="161"/>
      <c r="Q62" s="162"/>
      <c r="R62" s="18"/>
    </row>
    <row r="63" spans="1:18" s="1" customFormat="1">
      <c r="A63" s="100">
        <v>1</v>
      </c>
      <c r="B63" s="46" t="s">
        <v>39</v>
      </c>
      <c r="C63" s="115"/>
      <c r="D63" s="19"/>
      <c r="E63" s="20">
        <v>1997</v>
      </c>
      <c r="F63" s="47" t="s">
        <v>34</v>
      </c>
      <c r="G63" s="40" t="s">
        <v>47</v>
      </c>
      <c r="H63" s="48">
        <v>57.5</v>
      </c>
      <c r="I63" s="49">
        <v>16</v>
      </c>
      <c r="J63" s="16"/>
      <c r="K63" s="16">
        <v>185</v>
      </c>
      <c r="L63" s="16"/>
      <c r="M63" s="16"/>
      <c r="N63" s="16">
        <f>0.6*K63</f>
        <v>111</v>
      </c>
      <c r="O63" s="16">
        <v>20</v>
      </c>
      <c r="P63" s="21">
        <v>1</v>
      </c>
      <c r="Q63" s="50" t="s">
        <v>32</v>
      </c>
      <c r="R63" s="18"/>
    </row>
    <row r="64" spans="1:18" s="1" customFormat="1">
      <c r="A64" s="15">
        <v>2</v>
      </c>
      <c r="B64" s="46" t="s">
        <v>38</v>
      </c>
      <c r="C64" s="46"/>
      <c r="D64" s="19"/>
      <c r="E64" s="20">
        <v>1996</v>
      </c>
      <c r="F64" s="47">
        <v>1</v>
      </c>
      <c r="G64" s="40" t="s">
        <v>47</v>
      </c>
      <c r="H64" s="48">
        <v>63</v>
      </c>
      <c r="I64" s="49">
        <v>16</v>
      </c>
      <c r="J64" s="16"/>
      <c r="K64" s="16">
        <v>126</v>
      </c>
      <c r="L64" s="16"/>
      <c r="M64" s="16"/>
      <c r="N64" s="16">
        <f>0.5*K64</f>
        <v>63</v>
      </c>
      <c r="O64" s="16">
        <v>18</v>
      </c>
      <c r="P64" s="21">
        <v>1</v>
      </c>
      <c r="Q64" s="50" t="s">
        <v>35</v>
      </c>
      <c r="R64" s="18"/>
    </row>
    <row r="65" spans="1:18" s="1" customFormat="1">
      <c r="A65" s="113">
        <v>3</v>
      </c>
      <c r="B65" s="26" t="s">
        <v>71</v>
      </c>
      <c r="C65" s="114"/>
      <c r="D65" s="27"/>
      <c r="E65" s="28">
        <v>1991</v>
      </c>
      <c r="F65" s="16" t="s">
        <v>33</v>
      </c>
      <c r="G65" s="40" t="s">
        <v>72</v>
      </c>
      <c r="H65" s="29">
        <v>62.5</v>
      </c>
      <c r="I65" s="41">
        <v>12</v>
      </c>
      <c r="J65" s="30"/>
      <c r="K65" s="30">
        <v>103</v>
      </c>
      <c r="L65" s="16"/>
      <c r="M65" s="16"/>
      <c r="N65" s="16">
        <f>0.3*K65</f>
        <v>30.9</v>
      </c>
      <c r="O65" s="30">
        <v>16</v>
      </c>
      <c r="P65" s="21" t="s">
        <v>89</v>
      </c>
      <c r="Q65" s="31" t="s">
        <v>73</v>
      </c>
      <c r="R65" s="18"/>
    </row>
    <row r="66" spans="1:18" s="1" customFormat="1">
      <c r="A66" s="141">
        <v>4</v>
      </c>
      <c r="B66" s="46" t="s">
        <v>82</v>
      </c>
      <c r="C66" s="46"/>
      <c r="D66" s="19"/>
      <c r="E66" s="20">
        <v>1997</v>
      </c>
      <c r="F66" s="47" t="s">
        <v>46</v>
      </c>
      <c r="G66" s="40" t="s">
        <v>104</v>
      </c>
      <c r="H66" s="48">
        <v>61.2</v>
      </c>
      <c r="I66" s="49">
        <v>16</v>
      </c>
      <c r="J66" s="170" t="s">
        <v>83</v>
      </c>
      <c r="K66" s="171"/>
      <c r="L66" s="171"/>
      <c r="M66" s="171"/>
      <c r="N66" s="171"/>
      <c r="O66" s="171"/>
      <c r="P66" s="172"/>
      <c r="Q66" s="32" t="s">
        <v>106</v>
      </c>
      <c r="R66" s="18"/>
    </row>
    <row r="67" spans="1:18" s="1" customFormat="1" ht="15.75" thickBot="1">
      <c r="A67" s="15"/>
      <c r="B67" s="46" t="s">
        <v>62</v>
      </c>
      <c r="C67" s="46"/>
      <c r="D67" s="19"/>
      <c r="E67" s="20">
        <v>2005</v>
      </c>
      <c r="F67" s="47" t="s">
        <v>33</v>
      </c>
      <c r="G67" s="40" t="s">
        <v>45</v>
      </c>
      <c r="H67" s="48">
        <v>44.3</v>
      </c>
      <c r="I67" s="49">
        <v>8</v>
      </c>
      <c r="J67" s="33"/>
      <c r="K67" s="33">
        <v>135</v>
      </c>
      <c r="L67" s="33"/>
      <c r="M67" s="33"/>
      <c r="N67" s="33">
        <f>0.15*K67</f>
        <v>20.25</v>
      </c>
      <c r="O67" s="33" t="s">
        <v>85</v>
      </c>
      <c r="P67" s="25" t="s">
        <v>89</v>
      </c>
      <c r="Q67" s="32" t="s">
        <v>59</v>
      </c>
      <c r="R67" s="18"/>
    </row>
    <row r="68" spans="1:18" s="1" customFormat="1" ht="15.75" thickBot="1">
      <c r="A68" s="160" t="s">
        <v>43</v>
      </c>
      <c r="B68" s="161"/>
      <c r="C68" s="161"/>
      <c r="D68" s="161"/>
      <c r="E68" s="161"/>
      <c r="F68" s="161"/>
      <c r="G68" s="161"/>
      <c r="H68" s="161"/>
      <c r="I68" s="161"/>
      <c r="J68" s="161"/>
      <c r="K68" s="161"/>
      <c r="L68" s="161"/>
      <c r="M68" s="161"/>
      <c r="N68" s="161"/>
      <c r="O68" s="161"/>
      <c r="P68" s="161"/>
      <c r="Q68" s="162"/>
      <c r="R68" s="18"/>
    </row>
    <row r="69" spans="1:18" s="1" customFormat="1">
      <c r="A69" s="100">
        <v>1</v>
      </c>
      <c r="B69" s="137" t="s">
        <v>37</v>
      </c>
      <c r="C69" s="81"/>
      <c r="D69" s="138"/>
      <c r="E69" s="134">
        <v>1985</v>
      </c>
      <c r="F69" s="82" t="s">
        <v>46</v>
      </c>
      <c r="G69" s="98" t="s">
        <v>47</v>
      </c>
      <c r="H69" s="135">
        <v>70</v>
      </c>
      <c r="I69" s="136">
        <v>24</v>
      </c>
      <c r="J69" s="139"/>
      <c r="K69" s="139">
        <v>143</v>
      </c>
      <c r="L69" s="82"/>
      <c r="M69" s="82"/>
      <c r="N69" s="16">
        <f>1*K69</f>
        <v>143</v>
      </c>
      <c r="O69" s="139">
        <v>20</v>
      </c>
      <c r="P69" s="99" t="s">
        <v>34</v>
      </c>
      <c r="Q69" s="140" t="s">
        <v>32</v>
      </c>
      <c r="R69" s="18"/>
    </row>
    <row r="70" spans="1:18" s="1" customFormat="1">
      <c r="A70" s="15">
        <v>2</v>
      </c>
      <c r="B70" s="83" t="s">
        <v>36</v>
      </c>
      <c r="C70" s="83"/>
      <c r="D70" s="84"/>
      <c r="E70" s="66">
        <v>1999</v>
      </c>
      <c r="F70" s="85" t="s">
        <v>31</v>
      </c>
      <c r="G70" s="67" t="s">
        <v>47</v>
      </c>
      <c r="H70" s="86">
        <v>63.8</v>
      </c>
      <c r="I70" s="87">
        <v>24</v>
      </c>
      <c r="J70" s="66"/>
      <c r="K70" s="66">
        <v>26</v>
      </c>
      <c r="L70" s="71"/>
      <c r="M70" s="16"/>
      <c r="N70" s="16">
        <f>1*K70</f>
        <v>26</v>
      </c>
      <c r="O70" s="66">
        <v>18</v>
      </c>
      <c r="P70" s="72" t="s">
        <v>89</v>
      </c>
      <c r="Q70" s="24" t="s">
        <v>32</v>
      </c>
      <c r="R70" s="18"/>
    </row>
    <row r="71" spans="1:18" s="1" customFormat="1">
      <c r="A71" s="15">
        <v>3</v>
      </c>
      <c r="B71" s="73" t="s">
        <v>49</v>
      </c>
      <c r="C71" s="73"/>
      <c r="D71" s="74"/>
      <c r="E71" s="65">
        <v>1994</v>
      </c>
      <c r="F71" s="75" t="s">
        <v>46</v>
      </c>
      <c r="G71" s="40" t="s">
        <v>104</v>
      </c>
      <c r="H71" s="77">
        <v>64.7</v>
      </c>
      <c r="I71" s="78">
        <v>16</v>
      </c>
      <c r="J71" s="71"/>
      <c r="K71" s="71">
        <v>50</v>
      </c>
      <c r="L71" s="71"/>
      <c r="M71" s="16"/>
      <c r="N71" s="16">
        <f>0.5*K71</f>
        <v>25</v>
      </c>
      <c r="O71" s="71">
        <v>16</v>
      </c>
      <c r="P71" s="72" t="s">
        <v>89</v>
      </c>
      <c r="Q71" s="32" t="s">
        <v>32</v>
      </c>
      <c r="R71" s="18"/>
    </row>
    <row r="72" spans="1:18">
      <c r="A72" s="2"/>
      <c r="B72" s="34"/>
      <c r="C72" s="34"/>
      <c r="D72" s="35"/>
      <c r="E72" s="36"/>
      <c r="F72" s="17"/>
      <c r="G72" s="37"/>
      <c r="H72" s="38"/>
      <c r="I72" s="38"/>
      <c r="J72" s="17"/>
      <c r="K72" s="17"/>
      <c r="L72" s="17"/>
      <c r="M72" s="17"/>
      <c r="N72" s="17"/>
      <c r="O72" s="17"/>
      <c r="P72" s="39"/>
      <c r="Q72" s="34"/>
      <c r="R72" s="18"/>
    </row>
    <row r="73" spans="1:18">
      <c r="A73" s="163" t="s">
        <v>107</v>
      </c>
      <c r="B73" s="163"/>
      <c r="C73" s="163"/>
      <c r="D73" s="163"/>
      <c r="E73" s="163"/>
      <c r="F73" s="79"/>
      <c r="G73" s="166" t="s">
        <v>108</v>
      </c>
      <c r="H73" s="166"/>
      <c r="I73" s="166"/>
      <c r="J73" s="166"/>
      <c r="K73" s="165"/>
      <c r="L73" s="165"/>
      <c r="M73" s="165"/>
      <c r="N73" s="165"/>
      <c r="O73" s="165"/>
      <c r="P73" s="165"/>
      <c r="Q73" s="165"/>
      <c r="R73" s="18"/>
    </row>
    <row r="74" spans="1:18">
      <c r="A74" s="79"/>
      <c r="B74" s="79"/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79"/>
      <c r="O74" s="79"/>
      <c r="P74" s="79"/>
      <c r="Q74" s="79"/>
      <c r="R74" s="18"/>
    </row>
    <row r="75" spans="1:18">
      <c r="A75" s="163" t="s">
        <v>109</v>
      </c>
      <c r="B75" s="163"/>
      <c r="C75" s="163"/>
      <c r="D75" s="163"/>
      <c r="E75" s="163"/>
      <c r="F75" s="79"/>
      <c r="G75" s="166" t="s">
        <v>110</v>
      </c>
      <c r="H75" s="166"/>
      <c r="I75" s="166"/>
      <c r="J75" s="166"/>
      <c r="K75" s="165"/>
      <c r="L75" s="165"/>
      <c r="M75" s="165"/>
      <c r="N75" s="165"/>
      <c r="O75" s="165"/>
      <c r="P75" s="165"/>
      <c r="Q75" s="165"/>
      <c r="R75" s="18"/>
    </row>
    <row r="76" spans="1:18">
      <c r="A76" s="79"/>
      <c r="B76" s="79"/>
      <c r="C76" s="79"/>
      <c r="D76" s="79"/>
      <c r="E76" s="79"/>
      <c r="F76" s="79"/>
      <c r="G76" s="79"/>
      <c r="H76" s="79"/>
      <c r="I76" s="79"/>
      <c r="J76" s="79"/>
      <c r="K76" s="79"/>
      <c r="L76" s="79"/>
      <c r="M76" s="79"/>
      <c r="N76" s="79"/>
      <c r="O76" s="79"/>
      <c r="P76" s="79"/>
      <c r="Q76" s="79"/>
      <c r="R76" s="18"/>
    </row>
    <row r="77" spans="1:18">
      <c r="A77" s="79"/>
      <c r="B77" s="79"/>
      <c r="C77" s="79"/>
      <c r="D77" s="79"/>
      <c r="E77" s="79"/>
      <c r="F77" s="79"/>
      <c r="G77" s="79"/>
      <c r="H77" s="79"/>
      <c r="I77" s="79"/>
      <c r="J77" s="79"/>
      <c r="K77" s="79"/>
      <c r="L77" s="79"/>
      <c r="M77" s="79"/>
      <c r="N77" s="79"/>
      <c r="O77" s="79"/>
      <c r="P77" s="79"/>
      <c r="Q77" s="79"/>
      <c r="R77" s="18"/>
    </row>
    <row r="78" spans="1:18">
      <c r="A78" s="166" t="s">
        <v>53</v>
      </c>
      <c r="B78" s="166"/>
      <c r="C78" s="166"/>
      <c r="D78" s="166"/>
      <c r="E78" s="166"/>
      <c r="F78" s="165"/>
      <c r="G78" s="164" t="s">
        <v>54</v>
      </c>
      <c r="H78" s="165"/>
      <c r="I78" s="165"/>
      <c r="J78" s="165"/>
      <c r="K78" s="165"/>
      <c r="L78" s="165"/>
      <c r="M78" s="165"/>
      <c r="N78" s="165"/>
      <c r="O78" s="165"/>
      <c r="P78" s="165"/>
      <c r="Q78" s="165"/>
    </row>
    <row r="79" spans="1:18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</row>
  </sheetData>
  <sortState ref="B64:Q65">
    <sortCondition descending="1" ref="J64:J65"/>
  </sortState>
  <mergeCells count="49">
    <mergeCell ref="A53:Q53"/>
    <mergeCell ref="D6:P6"/>
    <mergeCell ref="D5:P5"/>
    <mergeCell ref="N10:N11"/>
    <mergeCell ref="A13:Q13"/>
    <mergeCell ref="A12:Q12"/>
    <mergeCell ref="A40:Q40"/>
    <mergeCell ref="A35:Q35"/>
    <mergeCell ref="A52:Q52"/>
    <mergeCell ref="O8:Q8"/>
    <mergeCell ref="A8:C8"/>
    <mergeCell ref="A44:Q44"/>
    <mergeCell ref="A7:D7"/>
    <mergeCell ref="A48:Q48"/>
    <mergeCell ref="A36:Q36"/>
    <mergeCell ref="A34:Q34"/>
    <mergeCell ref="A1:Q1"/>
    <mergeCell ref="A2:Q2"/>
    <mergeCell ref="A3:Q3"/>
    <mergeCell ref="A4:Q4"/>
    <mergeCell ref="A29:Q29"/>
    <mergeCell ref="A25:Q25"/>
    <mergeCell ref="A21:Q21"/>
    <mergeCell ref="O10:O11"/>
    <mergeCell ref="K10:L10"/>
    <mergeCell ref="I10:I11"/>
    <mergeCell ref="A18:Q18"/>
    <mergeCell ref="A10:A11"/>
    <mergeCell ref="B10:D11"/>
    <mergeCell ref="G10:G11"/>
    <mergeCell ref="J10:J11"/>
    <mergeCell ref="P10:P11"/>
    <mergeCell ref="M10:M11"/>
    <mergeCell ref="H10:H11"/>
    <mergeCell ref="P7:Q7"/>
    <mergeCell ref="Q10:Q11"/>
    <mergeCell ref="E10:E11"/>
    <mergeCell ref="F10:F11"/>
    <mergeCell ref="A57:Q57"/>
    <mergeCell ref="A68:Q68"/>
    <mergeCell ref="A75:E75"/>
    <mergeCell ref="A73:E73"/>
    <mergeCell ref="G78:Q78"/>
    <mergeCell ref="A78:F78"/>
    <mergeCell ref="G73:Q73"/>
    <mergeCell ref="G75:Q75"/>
    <mergeCell ref="A62:Q62"/>
    <mergeCell ref="A61:Q61"/>
    <mergeCell ref="J66:P66"/>
  </mergeCells>
  <printOptions horizontalCentered="1"/>
  <pageMargins left="3.937007874015748E-2" right="3.937007874015748E-2" top="0.39370078740157483" bottom="0.3937007874015748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7"/>
  <sheetViews>
    <sheetView workbookViewId="0">
      <selection activeCell="T12" sqref="T12"/>
    </sheetView>
  </sheetViews>
  <sheetFormatPr defaultRowHeight="15"/>
  <cols>
    <col min="1" max="1" width="4.42578125" customWidth="1"/>
    <col min="2" max="2" width="19" customWidth="1"/>
    <col min="3" max="3" width="6.28515625" customWidth="1"/>
    <col min="4" max="16" width="6.28515625" style="1" customWidth="1"/>
  </cols>
  <sheetData>
    <row r="1" spans="1:17" s="1" customFormat="1" ht="15.75">
      <c r="A1" s="177" t="s">
        <v>0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8"/>
    </row>
    <row r="2" spans="1:17" s="1" customFormat="1" ht="15.75">
      <c r="A2" s="177" t="s">
        <v>1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8"/>
    </row>
    <row r="3" spans="1:17" s="1" customFormat="1" ht="15.75">
      <c r="A3" s="177" t="s">
        <v>2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8"/>
    </row>
    <row r="4" spans="1:17" s="1" customFormat="1" ht="18.75">
      <c r="A4" s="178"/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9"/>
    </row>
    <row r="5" spans="1:17" s="1" customFormat="1" ht="18.75" customHeight="1">
      <c r="A5" s="177" t="s">
        <v>27</v>
      </c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8"/>
    </row>
    <row r="6" spans="1:17" s="1" customFormat="1" ht="18.75" customHeight="1">
      <c r="A6" s="177" t="s">
        <v>42</v>
      </c>
      <c r="B6" s="177"/>
      <c r="C6" s="177"/>
      <c r="D6" s="177"/>
      <c r="E6" s="177"/>
      <c r="F6" s="177"/>
      <c r="G6" s="177"/>
      <c r="H6" s="177"/>
      <c r="I6" s="177"/>
      <c r="J6" s="177"/>
      <c r="K6" s="177"/>
      <c r="L6" s="177"/>
      <c r="M6" s="177"/>
      <c r="N6" s="177"/>
      <c r="O6" s="177"/>
      <c r="P6" s="177"/>
      <c r="Q6" s="8"/>
    </row>
    <row r="7" spans="1:17" s="1" customFormat="1" ht="15.75">
      <c r="A7" s="186" t="s">
        <v>55</v>
      </c>
      <c r="B7" s="186"/>
      <c r="C7" s="186"/>
      <c r="D7" s="2"/>
      <c r="E7" s="2"/>
      <c r="F7" s="6"/>
      <c r="G7" s="6"/>
      <c r="H7" s="104"/>
      <c r="I7" s="6"/>
      <c r="J7" s="6"/>
      <c r="K7" s="174" t="s">
        <v>105</v>
      </c>
      <c r="L7" s="174"/>
      <c r="M7" s="174"/>
      <c r="N7" s="174"/>
      <c r="O7" s="174"/>
      <c r="P7" s="174"/>
      <c r="Q7" s="174"/>
    </row>
    <row r="8" spans="1:17" s="1" customFormat="1" ht="15.75" thickBot="1">
      <c r="A8" s="186" t="s">
        <v>4</v>
      </c>
      <c r="B8" s="186"/>
      <c r="C8" s="3"/>
      <c r="D8" s="3"/>
      <c r="E8" s="3"/>
      <c r="F8" s="3"/>
      <c r="G8" s="3"/>
      <c r="H8" s="3"/>
      <c r="I8" s="3"/>
      <c r="J8" s="190" t="s">
        <v>5</v>
      </c>
      <c r="K8" s="190"/>
      <c r="L8" s="191"/>
      <c r="M8" s="191"/>
      <c r="N8" s="191"/>
      <c r="O8" s="190"/>
      <c r="P8" s="190"/>
      <c r="Q8" s="190"/>
    </row>
    <row r="9" spans="1:17" ht="18.75" customHeight="1" thickBot="1">
      <c r="A9" s="192" t="s">
        <v>7</v>
      </c>
      <c r="B9" s="195" t="s">
        <v>11</v>
      </c>
      <c r="C9" s="199" t="s">
        <v>29</v>
      </c>
      <c r="D9" s="199"/>
      <c r="E9" s="199"/>
      <c r="F9" s="199"/>
      <c r="G9" s="199"/>
      <c r="H9" s="199" t="s">
        <v>21</v>
      </c>
      <c r="I9" s="199"/>
      <c r="J9" s="199"/>
      <c r="K9" s="199"/>
      <c r="L9" s="199"/>
      <c r="M9" s="199"/>
      <c r="N9" s="199"/>
      <c r="O9" s="199" t="s">
        <v>14</v>
      </c>
      <c r="P9" s="199"/>
      <c r="Q9" s="187" t="s">
        <v>20</v>
      </c>
    </row>
    <row r="10" spans="1:17" s="1" customFormat="1" ht="18.75" customHeight="1" thickBot="1">
      <c r="A10" s="193"/>
      <c r="B10" s="196"/>
      <c r="C10" s="199"/>
      <c r="D10" s="199"/>
      <c r="E10" s="199"/>
      <c r="F10" s="199"/>
      <c r="G10" s="199"/>
      <c r="H10" s="199" t="s">
        <v>63</v>
      </c>
      <c r="I10" s="199"/>
      <c r="J10" s="199"/>
      <c r="K10" s="199"/>
      <c r="L10" s="199"/>
      <c r="M10" s="199" t="s">
        <v>64</v>
      </c>
      <c r="N10" s="199"/>
      <c r="O10" s="199"/>
      <c r="P10" s="199"/>
      <c r="Q10" s="188"/>
    </row>
    <row r="11" spans="1:17" ht="19.5" customHeight="1" thickBot="1">
      <c r="A11" s="194"/>
      <c r="B11" s="197"/>
      <c r="C11" s="148">
        <v>63</v>
      </c>
      <c r="D11" s="148">
        <v>68</v>
      </c>
      <c r="E11" s="148">
        <v>73</v>
      </c>
      <c r="F11" s="148">
        <v>85</v>
      </c>
      <c r="G11" s="148" t="s">
        <v>28</v>
      </c>
      <c r="H11" s="148">
        <v>63</v>
      </c>
      <c r="I11" s="148">
        <v>68</v>
      </c>
      <c r="J11" s="148">
        <v>73</v>
      </c>
      <c r="K11" s="148">
        <v>85</v>
      </c>
      <c r="L11" s="148" t="s">
        <v>28</v>
      </c>
      <c r="M11" s="148">
        <v>63</v>
      </c>
      <c r="N11" s="148" t="s">
        <v>51</v>
      </c>
      <c r="O11" s="148">
        <v>63</v>
      </c>
      <c r="P11" s="148" t="s">
        <v>51</v>
      </c>
      <c r="Q11" s="189"/>
    </row>
    <row r="12" spans="1:17">
      <c r="A12" s="101">
        <v>1</v>
      </c>
      <c r="B12" s="12" t="s">
        <v>47</v>
      </c>
      <c r="C12" s="131">
        <v>16</v>
      </c>
      <c r="D12" s="127">
        <v>20</v>
      </c>
      <c r="E12" s="127">
        <v>16</v>
      </c>
      <c r="F12" s="132">
        <v>18</v>
      </c>
      <c r="G12" s="133"/>
      <c r="H12" s="131">
        <v>20</v>
      </c>
      <c r="I12" s="44"/>
      <c r="J12" s="45">
        <v>20</v>
      </c>
      <c r="K12" s="153">
        <v>20</v>
      </c>
      <c r="L12" s="133"/>
      <c r="M12" s="130">
        <v>20</v>
      </c>
      <c r="N12" s="133"/>
      <c r="O12" s="149">
        <v>20</v>
      </c>
      <c r="P12" s="133"/>
      <c r="Q12" s="55">
        <f>O12+M12+K12+J12+H12+F12+E12+D12+C12</f>
        <v>170</v>
      </c>
    </row>
    <row r="13" spans="1:17" s="1" customFormat="1">
      <c r="A13" s="102">
        <v>2</v>
      </c>
      <c r="B13" s="51" t="s">
        <v>44</v>
      </c>
      <c r="C13" s="52">
        <v>20</v>
      </c>
      <c r="D13" s="53"/>
      <c r="E13" s="53">
        <v>20</v>
      </c>
      <c r="F13" s="53">
        <v>20</v>
      </c>
      <c r="G13" s="54">
        <v>18</v>
      </c>
      <c r="H13" s="52"/>
      <c r="I13" s="52">
        <v>20</v>
      </c>
      <c r="J13" s="53"/>
      <c r="K13" s="154" t="s">
        <v>52</v>
      </c>
      <c r="L13" s="54"/>
      <c r="M13" s="146"/>
      <c r="N13" s="54"/>
      <c r="O13" s="150"/>
      <c r="P13" s="54"/>
      <c r="Q13" s="55">
        <f>20+18+I13+G13+F13+E13+C13</f>
        <v>136</v>
      </c>
    </row>
    <row r="14" spans="1:17">
      <c r="A14" s="102">
        <v>3</v>
      </c>
      <c r="B14" s="159" t="s">
        <v>45</v>
      </c>
      <c r="C14" s="56">
        <v>18</v>
      </c>
      <c r="D14" s="57">
        <v>18</v>
      </c>
      <c r="E14" s="57">
        <v>18</v>
      </c>
      <c r="F14" s="57"/>
      <c r="G14" s="58"/>
      <c r="H14" s="157"/>
      <c r="I14" s="56"/>
      <c r="J14" s="57"/>
      <c r="K14" s="155"/>
      <c r="L14" s="58"/>
      <c r="M14" s="147"/>
      <c r="N14" s="58"/>
      <c r="O14" s="151"/>
      <c r="P14" s="58">
        <v>16</v>
      </c>
      <c r="Q14" s="59">
        <f>P14+E14+D14+C14</f>
        <v>70</v>
      </c>
    </row>
    <row r="15" spans="1:17" s="1" customFormat="1" ht="15.75" thickBot="1">
      <c r="A15" s="103">
        <v>4</v>
      </c>
      <c r="B15" s="158" t="s">
        <v>72</v>
      </c>
      <c r="C15" s="13"/>
      <c r="D15" s="10"/>
      <c r="E15" s="10"/>
      <c r="F15" s="10"/>
      <c r="G15" s="11">
        <v>20</v>
      </c>
      <c r="H15" s="13"/>
      <c r="I15" s="13"/>
      <c r="J15" s="10"/>
      <c r="K15" s="156"/>
      <c r="L15" s="11"/>
      <c r="M15" s="145"/>
      <c r="N15" s="11"/>
      <c r="O15" s="152">
        <v>16</v>
      </c>
      <c r="P15" s="11"/>
      <c r="Q15" s="60">
        <f>O15+G15</f>
        <v>36</v>
      </c>
    </row>
    <row r="17" spans="1:17">
      <c r="A17" s="164" t="s">
        <v>40</v>
      </c>
      <c r="B17" s="198"/>
      <c r="C17" s="198"/>
      <c r="D17" s="198"/>
      <c r="E17" s="198"/>
      <c r="F17" s="198"/>
      <c r="G17" s="198"/>
      <c r="H17" s="198"/>
      <c r="I17" s="198"/>
      <c r="J17" s="198"/>
      <c r="K17" s="198"/>
      <c r="L17" s="198"/>
      <c r="M17" s="198"/>
      <c r="N17" s="198"/>
      <c r="O17" s="198"/>
      <c r="P17" s="198"/>
      <c r="Q17" s="198"/>
    </row>
  </sheetData>
  <sortState ref="B12:Q15">
    <sortCondition descending="1" ref="Q12:Q15"/>
  </sortState>
  <mergeCells count="19">
    <mergeCell ref="A17:Q17"/>
    <mergeCell ref="A4:P4"/>
    <mergeCell ref="A3:P3"/>
    <mergeCell ref="A2:P2"/>
    <mergeCell ref="C9:G10"/>
    <mergeCell ref="H9:N9"/>
    <mergeCell ref="H10:L10"/>
    <mergeCell ref="M10:N10"/>
    <mergeCell ref="O9:P10"/>
    <mergeCell ref="A1:P1"/>
    <mergeCell ref="Q9:Q11"/>
    <mergeCell ref="K7:Q7"/>
    <mergeCell ref="J8:Q8"/>
    <mergeCell ref="A6:P6"/>
    <mergeCell ref="A5:P5"/>
    <mergeCell ref="A9:A11"/>
    <mergeCell ref="B9:B11"/>
    <mergeCell ref="A7:C7"/>
    <mergeCell ref="A8:B8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ДВ,ДЦ,Р</vt:lpstr>
      <vt:lpstr>Сводный протокол</vt:lpstr>
    </vt:vector>
  </TitlesOfParts>
  <Company>office 2007 rus ent: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Женек</dc:creator>
  <cp:lastModifiedBy>Shvanev</cp:lastModifiedBy>
  <cp:lastPrinted>2017-05-29T21:10:43Z</cp:lastPrinted>
  <dcterms:created xsi:type="dcterms:W3CDTF">2017-02-20T14:54:52Z</dcterms:created>
  <dcterms:modified xsi:type="dcterms:W3CDTF">2018-06-09T20:52:30Z</dcterms:modified>
</cp:coreProperties>
</file>